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COM\STATISTIQUES\01. Finances\1. Finances communes\statistiques 2020\"/>
    </mc:Choice>
  </mc:AlternateContent>
  <xr:revisionPtr revIDLastSave="0" documentId="13_ncr:1_{FB8BE1FF-9037-4AB2-9FE3-B3D5C72FE6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arges" sheetId="4" r:id="rId1"/>
    <sheet name="produits" sheetId="16" r:id="rId2"/>
    <sheet name="MNA structurelle" sheetId="15" r:id="rId3"/>
    <sheet name="dépenses" sheetId="6" r:id="rId4"/>
    <sheet name="recettes" sheetId="7" r:id="rId5"/>
    <sheet name="actif" sheetId="8" r:id="rId6"/>
    <sheet name="passif" sheetId="9" r:id="rId7"/>
    <sheet name="endettement" sheetId="10" r:id="rId8"/>
    <sheet name="ch. nature 3" sheetId="11" r:id="rId9"/>
    <sheet name="pr. nature 4" sheetId="13" r:id="rId10"/>
    <sheet name="indicateurs" sheetId="17" r:id="rId11"/>
  </sheets>
  <externalReferences>
    <externalReference r:id="rId12"/>
  </externalReferences>
  <definedNames>
    <definedName name="_xlnm.Print_Titles" localSheetId="5">actif!$A:$B,actif!$1:$10</definedName>
    <definedName name="_xlnm.Print_Titles" localSheetId="8">'ch. nature 3'!$A:$B,'ch. nature 3'!$1:$10</definedName>
    <definedName name="_xlnm.Print_Titles" localSheetId="0">charges!$A:$B,charges!$1:$10</definedName>
    <definedName name="_xlnm.Print_Titles" localSheetId="3">dépenses!$A:$B,dépenses!$1:$10</definedName>
    <definedName name="_xlnm.Print_Titles" localSheetId="7">endettement!$A:$B,endettement!$1:$10</definedName>
    <definedName name="_xlnm.Print_Titles" localSheetId="10">indicateurs!$A:$B,indicateurs!$1:$10</definedName>
    <definedName name="_xlnm.Print_Titles" localSheetId="2">'MNA structurelle'!$A:$B,'MNA structurelle'!$1:$10</definedName>
    <definedName name="_xlnm.Print_Titles" localSheetId="6">passif!$A:$B,passif!$1:$10</definedName>
    <definedName name="_xlnm.Print_Titles" localSheetId="9">'pr. nature 4'!$A:$B,'pr. nature 4'!$1:$10</definedName>
    <definedName name="_xlnm.Print_Titles" localSheetId="1">produits!$A:$B,produits!$1:$10</definedName>
    <definedName name="_xlnm.Print_Titles" localSheetId="4">recettes!$A:$B,recettes!$1:$10</definedName>
    <definedName name="Print_Titles" localSheetId="5">actif!$A:$B,actif!$1:$10</definedName>
    <definedName name="Print_Titles" localSheetId="8">'ch. nature 3'!$A:$B,'ch. nature 3'!$1:$10</definedName>
    <definedName name="Print_Titles" localSheetId="0">charges!$A:$B,charges!$1:$10</definedName>
    <definedName name="Print_Titles" localSheetId="3">dépenses!$A:$B,dépenses!$1:$10</definedName>
    <definedName name="Print_Titles" localSheetId="7">endettement!$A:$B,endettement!$1:$10</definedName>
    <definedName name="Print_Titles" localSheetId="2">'MNA structurelle'!$A:$B,'MNA structurelle'!$1:$10</definedName>
    <definedName name="Print_Titles" localSheetId="6">passif!$A:$B,passif!$1:$10</definedName>
    <definedName name="Print_Titles" localSheetId="9">'pr. nature 4'!$A:$B,'pr. nature 4'!$1:$10</definedName>
    <definedName name="Print_Titles" localSheetId="1">produits!$A:$B,produits!$1:$10</definedName>
    <definedName name="Print_Titles" localSheetId="4">recettes!$A:$B,recettes!$1:$10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3" l="1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L148" i="10" l="1"/>
  <c r="L149" i="10"/>
  <c r="L150" i="10"/>
  <c r="L151" i="10"/>
  <c r="L152" i="10"/>
  <c r="L153" i="10"/>
  <c r="L154" i="10"/>
  <c r="L155" i="10"/>
  <c r="L156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F53" i="10"/>
  <c r="F54" i="10"/>
  <c r="L54" i="10" s="1"/>
  <c r="F55" i="10"/>
  <c r="L55" i="10" s="1"/>
  <c r="F56" i="10"/>
  <c r="L56" i="10" s="1"/>
  <c r="F57" i="10"/>
  <c r="L57" i="10" s="1"/>
  <c r="F58" i="10"/>
  <c r="L58" i="10" s="1"/>
  <c r="F59" i="10"/>
  <c r="L59" i="10" s="1"/>
  <c r="F60" i="10"/>
  <c r="L60" i="10" s="1"/>
  <c r="F61" i="10"/>
  <c r="L61" i="10" s="1"/>
  <c r="F62" i="10"/>
  <c r="L62" i="10" s="1"/>
  <c r="F63" i="10"/>
  <c r="L63" i="10" s="1"/>
  <c r="F64" i="10"/>
  <c r="L64" i="10" s="1"/>
  <c r="F65" i="10"/>
  <c r="L65" i="10" s="1"/>
  <c r="F66" i="10"/>
  <c r="L66" i="10" s="1"/>
  <c r="F67" i="10"/>
  <c r="L67" i="10" s="1"/>
  <c r="F68" i="10"/>
  <c r="L68" i="10" s="1"/>
  <c r="F69" i="10"/>
  <c r="L69" i="10" s="1"/>
  <c r="F70" i="10"/>
  <c r="L70" i="10" s="1"/>
  <c r="F71" i="10"/>
  <c r="L71" i="10" s="1"/>
  <c r="F72" i="10"/>
  <c r="L72" i="10" s="1"/>
  <c r="F73" i="10"/>
  <c r="L73" i="10" s="1"/>
  <c r="F74" i="10"/>
  <c r="L74" i="10" s="1"/>
  <c r="F75" i="10"/>
  <c r="L75" i="10" s="1"/>
  <c r="F76" i="10"/>
  <c r="L76" i="10" s="1"/>
  <c r="F77" i="10"/>
  <c r="L77" i="10" s="1"/>
  <c r="I53" i="10"/>
  <c r="K53" i="10" s="1"/>
  <c r="J53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53" i="10" l="1"/>
  <c r="M53" i="10" s="1"/>
  <c r="J148" i="10"/>
  <c r="J149" i="10"/>
  <c r="J150" i="10"/>
  <c r="J151" i="10"/>
  <c r="J152" i="10"/>
  <c r="J153" i="10"/>
  <c r="J154" i="10"/>
  <c r="J155" i="10"/>
  <c r="J156" i="10"/>
  <c r="I148" i="10"/>
  <c r="I149" i="10"/>
  <c r="I150" i="10"/>
  <c r="I151" i="10"/>
  <c r="I152" i="10"/>
  <c r="I153" i="10"/>
  <c r="I154" i="10"/>
  <c r="I155" i="10"/>
  <c r="I156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K12" i="4"/>
  <c r="K13" i="4"/>
  <c r="K14" i="4"/>
  <c r="K15" i="4"/>
  <c r="K16" i="4"/>
  <c r="K17" i="4"/>
  <c r="K18" i="4"/>
  <c r="K19" i="4"/>
  <c r="K20" i="4"/>
  <c r="P106" i="13"/>
  <c r="K106" i="13"/>
  <c r="D106" i="13"/>
  <c r="D107" i="13"/>
  <c r="I106" i="11"/>
  <c r="C106" i="11" s="1"/>
  <c r="K106" i="10"/>
  <c r="M106" i="10" s="1"/>
  <c r="I106" i="17" s="1"/>
  <c r="G106" i="10"/>
  <c r="E106" i="10"/>
  <c r="E77" i="10"/>
  <c r="C106" i="9"/>
  <c r="D106" i="9"/>
  <c r="I106" i="8"/>
  <c r="D106" i="8"/>
  <c r="C106" i="8" s="1"/>
  <c r="C106" i="7"/>
  <c r="C106" i="6"/>
  <c r="D106" i="15"/>
  <c r="E106" i="15"/>
  <c r="F106" i="15"/>
  <c r="J106" i="15"/>
  <c r="K106" i="15"/>
  <c r="L106" i="15"/>
  <c r="AA106" i="16"/>
  <c r="X106" i="16"/>
  <c r="T106" i="16"/>
  <c r="R106" i="16" s="1"/>
  <c r="K106" i="16"/>
  <c r="X106" i="4"/>
  <c r="T106" i="4"/>
  <c r="Q106" i="4"/>
  <c r="C106" i="4" s="1"/>
  <c r="C106" i="15" s="1"/>
  <c r="G106" i="15" s="1"/>
  <c r="K106" i="4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C106" i="13" l="1"/>
  <c r="Q106" i="16"/>
  <c r="C106" i="16" s="1"/>
  <c r="AG106" i="16" s="1"/>
  <c r="AD106" i="4"/>
  <c r="F128" i="10"/>
  <c r="I106" i="15" l="1"/>
  <c r="M106" i="15" s="1"/>
  <c r="O106" i="15" s="1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J13" i="15" l="1"/>
  <c r="K13" i="15"/>
  <c r="L13" i="15"/>
  <c r="J14" i="15"/>
  <c r="K14" i="15"/>
  <c r="L14" i="15"/>
  <c r="J15" i="15"/>
  <c r="K15" i="15"/>
  <c r="L15" i="15"/>
  <c r="J16" i="15"/>
  <c r="K16" i="15"/>
  <c r="L16" i="15"/>
  <c r="J17" i="15"/>
  <c r="K17" i="15"/>
  <c r="L17" i="15"/>
  <c r="J18" i="15"/>
  <c r="K18" i="15"/>
  <c r="L18" i="15"/>
  <c r="J19" i="15"/>
  <c r="K19" i="15"/>
  <c r="L19" i="15"/>
  <c r="J20" i="15"/>
  <c r="K20" i="15"/>
  <c r="L20" i="15"/>
  <c r="J21" i="15"/>
  <c r="K21" i="15"/>
  <c r="L21" i="15"/>
  <c r="J22" i="15"/>
  <c r="K22" i="15"/>
  <c r="L22" i="15"/>
  <c r="J23" i="15"/>
  <c r="K23" i="15"/>
  <c r="L23" i="15"/>
  <c r="J24" i="15"/>
  <c r="K24" i="15"/>
  <c r="L24" i="15"/>
  <c r="J25" i="15"/>
  <c r="K25" i="15"/>
  <c r="L25" i="15"/>
  <c r="J26" i="15"/>
  <c r="K26" i="15"/>
  <c r="L26" i="15"/>
  <c r="J27" i="15"/>
  <c r="K27" i="15"/>
  <c r="L27" i="15"/>
  <c r="J28" i="15"/>
  <c r="K28" i="15"/>
  <c r="L28" i="15"/>
  <c r="J29" i="15"/>
  <c r="K29" i="15"/>
  <c r="L29" i="15"/>
  <c r="J30" i="15"/>
  <c r="K30" i="15"/>
  <c r="L30" i="15"/>
  <c r="K12" i="15"/>
  <c r="J12" i="15"/>
  <c r="D13" i="15"/>
  <c r="E13" i="15"/>
  <c r="F13" i="15"/>
  <c r="D14" i="15"/>
  <c r="E14" i="15"/>
  <c r="F14" i="15"/>
  <c r="D15" i="15"/>
  <c r="E15" i="15"/>
  <c r="F15" i="15"/>
  <c r="D16" i="15"/>
  <c r="E16" i="15"/>
  <c r="F16" i="15"/>
  <c r="D17" i="15"/>
  <c r="E17" i="15"/>
  <c r="F17" i="15"/>
  <c r="D18" i="15"/>
  <c r="E18" i="15"/>
  <c r="F18" i="15"/>
  <c r="D19" i="15"/>
  <c r="E19" i="15"/>
  <c r="F19" i="15"/>
  <c r="D20" i="15"/>
  <c r="E20" i="15"/>
  <c r="F20" i="15"/>
  <c r="D21" i="15"/>
  <c r="E21" i="15"/>
  <c r="F21" i="15"/>
  <c r="D22" i="15"/>
  <c r="E22" i="15"/>
  <c r="F22" i="15"/>
  <c r="D23" i="15"/>
  <c r="E23" i="15"/>
  <c r="F23" i="15"/>
  <c r="D24" i="15"/>
  <c r="E24" i="15"/>
  <c r="F24" i="15"/>
  <c r="D25" i="15"/>
  <c r="E25" i="15"/>
  <c r="F25" i="15"/>
  <c r="D26" i="15"/>
  <c r="E26" i="15"/>
  <c r="F26" i="15"/>
  <c r="D27" i="15"/>
  <c r="E27" i="15"/>
  <c r="F27" i="15"/>
  <c r="D28" i="15"/>
  <c r="E28" i="15"/>
  <c r="F28" i="15"/>
  <c r="D29" i="15"/>
  <c r="E29" i="15"/>
  <c r="F29" i="15"/>
  <c r="D30" i="15"/>
  <c r="E30" i="15"/>
  <c r="F30" i="15"/>
  <c r="E12" i="15"/>
  <c r="D12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5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33" i="15"/>
  <c r="F12" i="15"/>
  <c r="L149" i="15"/>
  <c r="L150" i="15"/>
  <c r="L151" i="15"/>
  <c r="L152" i="15"/>
  <c r="L153" i="15"/>
  <c r="L154" i="15"/>
  <c r="L155" i="15"/>
  <c r="L156" i="15"/>
  <c r="L148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29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1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7" i="15"/>
  <c r="L80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5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33" i="15"/>
  <c r="L12" i="15"/>
  <c r="R79" i="11" l="1"/>
  <c r="Q79" i="11"/>
  <c r="P79" i="11"/>
  <c r="O79" i="11"/>
  <c r="K34" i="13" l="1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33" i="13"/>
  <c r="J149" i="15" l="1"/>
  <c r="K149" i="15"/>
  <c r="J150" i="15"/>
  <c r="K150" i="15"/>
  <c r="J151" i="15"/>
  <c r="K151" i="15"/>
  <c r="J152" i="15"/>
  <c r="K152" i="15"/>
  <c r="J153" i="15"/>
  <c r="K153" i="15"/>
  <c r="J154" i="15"/>
  <c r="K154" i="15"/>
  <c r="J155" i="15"/>
  <c r="K155" i="15"/>
  <c r="J156" i="15"/>
  <c r="K156" i="15"/>
  <c r="K148" i="15"/>
  <c r="J148" i="15"/>
  <c r="J130" i="15"/>
  <c r="K130" i="15"/>
  <c r="J131" i="15"/>
  <c r="K131" i="15"/>
  <c r="J132" i="15"/>
  <c r="K132" i="15"/>
  <c r="J133" i="15"/>
  <c r="K133" i="15"/>
  <c r="J134" i="15"/>
  <c r="K134" i="15"/>
  <c r="J135" i="15"/>
  <c r="K135" i="15"/>
  <c r="J136" i="15"/>
  <c r="K136" i="15"/>
  <c r="J137" i="15"/>
  <c r="K137" i="15"/>
  <c r="J138" i="15"/>
  <c r="K138" i="15"/>
  <c r="J139" i="15"/>
  <c r="K139" i="15"/>
  <c r="J140" i="15"/>
  <c r="K140" i="15"/>
  <c r="J141" i="15"/>
  <c r="K141" i="15"/>
  <c r="J142" i="15"/>
  <c r="K142" i="15"/>
  <c r="J143" i="15"/>
  <c r="K143" i="15"/>
  <c r="J144" i="15"/>
  <c r="K144" i="15"/>
  <c r="J145" i="15"/>
  <c r="K145" i="15"/>
  <c r="K129" i="15"/>
  <c r="J129" i="15"/>
  <c r="J111" i="15"/>
  <c r="K111" i="15"/>
  <c r="J112" i="15"/>
  <c r="K112" i="15"/>
  <c r="J113" i="15"/>
  <c r="K113" i="15"/>
  <c r="J114" i="15"/>
  <c r="K114" i="15"/>
  <c r="J115" i="15"/>
  <c r="K115" i="15"/>
  <c r="J116" i="15"/>
  <c r="K116" i="15"/>
  <c r="J117" i="15"/>
  <c r="K117" i="15"/>
  <c r="J118" i="15"/>
  <c r="K118" i="15"/>
  <c r="J119" i="15"/>
  <c r="K119" i="15"/>
  <c r="J120" i="15"/>
  <c r="K120" i="15"/>
  <c r="J121" i="15"/>
  <c r="K121" i="15"/>
  <c r="J122" i="15"/>
  <c r="K122" i="15"/>
  <c r="J123" i="15"/>
  <c r="K123" i="15"/>
  <c r="J124" i="15"/>
  <c r="K124" i="15"/>
  <c r="J125" i="15"/>
  <c r="K125" i="15"/>
  <c r="J126" i="15"/>
  <c r="K126" i="15"/>
  <c r="K110" i="15"/>
  <c r="J110" i="15"/>
  <c r="J81" i="15"/>
  <c r="K81" i="15"/>
  <c r="J82" i="15"/>
  <c r="K82" i="15"/>
  <c r="J83" i="15"/>
  <c r="K83" i="15"/>
  <c r="J84" i="15"/>
  <c r="K84" i="15"/>
  <c r="J85" i="15"/>
  <c r="K85" i="15"/>
  <c r="J86" i="15"/>
  <c r="K86" i="15"/>
  <c r="J87" i="15"/>
  <c r="K87" i="15"/>
  <c r="J88" i="15"/>
  <c r="K88" i="15"/>
  <c r="J89" i="15"/>
  <c r="K89" i="15"/>
  <c r="J90" i="15"/>
  <c r="K90" i="15"/>
  <c r="J91" i="15"/>
  <c r="K91" i="15"/>
  <c r="J92" i="15"/>
  <c r="K92" i="15"/>
  <c r="J93" i="15"/>
  <c r="K93" i="15"/>
  <c r="J94" i="15"/>
  <c r="K94" i="15"/>
  <c r="J95" i="15"/>
  <c r="K95" i="15"/>
  <c r="J96" i="15"/>
  <c r="K96" i="15"/>
  <c r="J97" i="15"/>
  <c r="K97" i="15"/>
  <c r="J98" i="15"/>
  <c r="K98" i="15"/>
  <c r="J99" i="15"/>
  <c r="K99" i="15"/>
  <c r="J100" i="15"/>
  <c r="K100" i="15"/>
  <c r="J101" i="15"/>
  <c r="K101" i="15"/>
  <c r="J102" i="15"/>
  <c r="K102" i="15"/>
  <c r="J103" i="15"/>
  <c r="K103" i="15"/>
  <c r="J104" i="15"/>
  <c r="K104" i="15"/>
  <c r="J105" i="15"/>
  <c r="K105" i="15"/>
  <c r="J107" i="15"/>
  <c r="K107" i="15"/>
  <c r="K80" i="15"/>
  <c r="J80" i="15"/>
  <c r="J54" i="15"/>
  <c r="K54" i="15"/>
  <c r="J55" i="15"/>
  <c r="K55" i="15"/>
  <c r="J56" i="15"/>
  <c r="K56" i="15"/>
  <c r="J57" i="15"/>
  <c r="K57" i="15"/>
  <c r="J58" i="15"/>
  <c r="K58" i="15"/>
  <c r="J59" i="15"/>
  <c r="K59" i="15"/>
  <c r="J60" i="15"/>
  <c r="K60" i="15"/>
  <c r="J61" i="15"/>
  <c r="K61" i="15"/>
  <c r="J62" i="15"/>
  <c r="K62" i="15"/>
  <c r="J63" i="15"/>
  <c r="K63" i="15"/>
  <c r="J64" i="15"/>
  <c r="K64" i="15"/>
  <c r="J65" i="15"/>
  <c r="K65" i="15"/>
  <c r="J66" i="15"/>
  <c r="K66" i="15"/>
  <c r="J67" i="15"/>
  <c r="K67" i="15"/>
  <c r="J68" i="15"/>
  <c r="K68" i="15"/>
  <c r="J69" i="15"/>
  <c r="K69" i="15"/>
  <c r="J70" i="15"/>
  <c r="K70" i="15"/>
  <c r="J71" i="15"/>
  <c r="K71" i="15"/>
  <c r="J72" i="15"/>
  <c r="K72" i="15"/>
  <c r="J73" i="15"/>
  <c r="K73" i="15"/>
  <c r="J74" i="15"/>
  <c r="K74" i="15"/>
  <c r="J75" i="15"/>
  <c r="K75" i="15"/>
  <c r="J76" i="15"/>
  <c r="K76" i="15"/>
  <c r="J77" i="15"/>
  <c r="K77" i="15"/>
  <c r="K53" i="15"/>
  <c r="J53" i="15"/>
  <c r="J34" i="15"/>
  <c r="K34" i="15"/>
  <c r="J35" i="15"/>
  <c r="K35" i="15"/>
  <c r="J36" i="15"/>
  <c r="K36" i="15"/>
  <c r="J37" i="15"/>
  <c r="K37" i="15"/>
  <c r="J38" i="15"/>
  <c r="K38" i="15"/>
  <c r="J39" i="15"/>
  <c r="K39" i="15"/>
  <c r="J40" i="15"/>
  <c r="K40" i="15"/>
  <c r="J41" i="15"/>
  <c r="K41" i="15"/>
  <c r="J42" i="15"/>
  <c r="K42" i="15"/>
  <c r="J43" i="15"/>
  <c r="K43" i="15"/>
  <c r="J44" i="15"/>
  <c r="K44" i="15"/>
  <c r="J45" i="15"/>
  <c r="K45" i="15"/>
  <c r="J46" i="15"/>
  <c r="K46" i="15"/>
  <c r="J47" i="15"/>
  <c r="K47" i="15"/>
  <c r="J48" i="15"/>
  <c r="K48" i="15"/>
  <c r="J49" i="15"/>
  <c r="K49" i="15"/>
  <c r="J50" i="15"/>
  <c r="K50" i="15"/>
  <c r="K33" i="15"/>
  <c r="J33" i="15"/>
  <c r="AA29" i="16" l="1"/>
  <c r="X29" i="16"/>
  <c r="T29" i="16"/>
  <c r="R29" i="16" s="1"/>
  <c r="K29" i="16"/>
  <c r="AA28" i="16"/>
  <c r="X28" i="16"/>
  <c r="T28" i="16"/>
  <c r="R28" i="16" s="1"/>
  <c r="K28" i="16"/>
  <c r="AF158" i="16"/>
  <c r="AD158" i="16"/>
  <c r="AC158" i="16"/>
  <c r="AB158" i="16"/>
  <c r="Z158" i="16"/>
  <c r="Y158" i="16"/>
  <c r="W158" i="16"/>
  <c r="V158" i="16"/>
  <c r="U158" i="16"/>
  <c r="S158" i="16"/>
  <c r="P158" i="16"/>
  <c r="O158" i="16"/>
  <c r="N158" i="16"/>
  <c r="M158" i="16"/>
  <c r="L158" i="16"/>
  <c r="J158" i="16"/>
  <c r="I158" i="16"/>
  <c r="H158" i="16"/>
  <c r="G158" i="16"/>
  <c r="F158" i="16"/>
  <c r="E158" i="16"/>
  <c r="D158" i="16"/>
  <c r="AA156" i="16"/>
  <c r="X156" i="16"/>
  <c r="T156" i="16"/>
  <c r="R156" i="16" s="1"/>
  <c r="K156" i="16"/>
  <c r="AA155" i="16"/>
  <c r="X155" i="16"/>
  <c r="T155" i="16"/>
  <c r="R155" i="16" s="1"/>
  <c r="K155" i="16"/>
  <c r="AA154" i="16"/>
  <c r="X154" i="16"/>
  <c r="T154" i="16"/>
  <c r="R154" i="16" s="1"/>
  <c r="K154" i="16"/>
  <c r="AA153" i="16"/>
  <c r="X153" i="16"/>
  <c r="T153" i="16"/>
  <c r="R153" i="16" s="1"/>
  <c r="K153" i="16"/>
  <c r="AA152" i="16"/>
  <c r="X152" i="16"/>
  <c r="T152" i="16"/>
  <c r="R152" i="16" s="1"/>
  <c r="K152" i="16"/>
  <c r="AA151" i="16"/>
  <c r="X151" i="16"/>
  <c r="T151" i="16"/>
  <c r="R151" i="16" s="1"/>
  <c r="K151" i="16"/>
  <c r="AA150" i="16"/>
  <c r="X150" i="16"/>
  <c r="T150" i="16"/>
  <c r="R150" i="16" s="1"/>
  <c r="K150" i="16"/>
  <c r="AA149" i="16"/>
  <c r="X149" i="16"/>
  <c r="T149" i="16"/>
  <c r="R149" i="16" s="1"/>
  <c r="K149" i="16"/>
  <c r="AA148" i="16"/>
  <c r="X148" i="16"/>
  <c r="T148" i="16"/>
  <c r="R148" i="16" s="1"/>
  <c r="K148" i="16"/>
  <c r="AF147" i="16"/>
  <c r="AD147" i="16"/>
  <c r="AC147" i="16"/>
  <c r="AB147" i="16"/>
  <c r="Z147" i="16"/>
  <c r="Y147" i="16"/>
  <c r="W147" i="16"/>
  <c r="V147" i="16"/>
  <c r="U147" i="16"/>
  <c r="S147" i="16"/>
  <c r="P147" i="16"/>
  <c r="O147" i="16"/>
  <c r="N147" i="16"/>
  <c r="M147" i="16"/>
  <c r="L147" i="16"/>
  <c r="J147" i="16"/>
  <c r="I147" i="16"/>
  <c r="H147" i="16"/>
  <c r="G147" i="16"/>
  <c r="F147" i="16"/>
  <c r="E147" i="16"/>
  <c r="D147" i="16"/>
  <c r="AA145" i="16"/>
  <c r="X145" i="16"/>
  <c r="T145" i="16"/>
  <c r="R145" i="16" s="1"/>
  <c r="K145" i="16"/>
  <c r="AA144" i="16"/>
  <c r="X144" i="16"/>
  <c r="T144" i="16"/>
  <c r="R144" i="16" s="1"/>
  <c r="K144" i="16"/>
  <c r="AA143" i="16"/>
  <c r="X143" i="16"/>
  <c r="T143" i="16"/>
  <c r="R143" i="16" s="1"/>
  <c r="K143" i="16"/>
  <c r="AA142" i="16"/>
  <c r="X142" i="16"/>
  <c r="T142" i="16"/>
  <c r="R142" i="16" s="1"/>
  <c r="K142" i="16"/>
  <c r="AA141" i="16"/>
  <c r="X141" i="16"/>
  <c r="T141" i="16"/>
  <c r="R141" i="16" s="1"/>
  <c r="K141" i="16"/>
  <c r="AA140" i="16"/>
  <c r="X140" i="16"/>
  <c r="T140" i="16"/>
  <c r="R140" i="16" s="1"/>
  <c r="K140" i="16"/>
  <c r="AA139" i="16"/>
  <c r="X139" i="16"/>
  <c r="T139" i="16"/>
  <c r="R139" i="16" s="1"/>
  <c r="K139" i="16"/>
  <c r="AA138" i="16"/>
  <c r="X138" i="16"/>
  <c r="T138" i="16"/>
  <c r="R138" i="16" s="1"/>
  <c r="K138" i="16"/>
  <c r="AA137" i="16"/>
  <c r="X137" i="16"/>
  <c r="T137" i="16"/>
  <c r="R137" i="16" s="1"/>
  <c r="K137" i="16"/>
  <c r="AA136" i="16"/>
  <c r="X136" i="16"/>
  <c r="T136" i="16"/>
  <c r="R136" i="16" s="1"/>
  <c r="K136" i="16"/>
  <c r="AA135" i="16"/>
  <c r="X135" i="16"/>
  <c r="T135" i="16"/>
  <c r="R135" i="16" s="1"/>
  <c r="K135" i="16"/>
  <c r="AA134" i="16"/>
  <c r="X134" i="16"/>
  <c r="T134" i="16"/>
  <c r="R134" i="16" s="1"/>
  <c r="K134" i="16"/>
  <c r="AA133" i="16"/>
  <c r="X133" i="16"/>
  <c r="T133" i="16"/>
  <c r="R133" i="16" s="1"/>
  <c r="K133" i="16"/>
  <c r="AA132" i="16"/>
  <c r="X132" i="16"/>
  <c r="T132" i="16"/>
  <c r="R132" i="16" s="1"/>
  <c r="K132" i="16"/>
  <c r="AA131" i="16"/>
  <c r="X131" i="16"/>
  <c r="T131" i="16"/>
  <c r="R131" i="16" s="1"/>
  <c r="K131" i="16"/>
  <c r="AA130" i="16"/>
  <c r="X130" i="16"/>
  <c r="T130" i="16"/>
  <c r="R130" i="16" s="1"/>
  <c r="K130" i="16"/>
  <c r="AA129" i="16"/>
  <c r="X129" i="16"/>
  <c r="T129" i="16"/>
  <c r="K129" i="16"/>
  <c r="AF128" i="16"/>
  <c r="AD128" i="16"/>
  <c r="AC128" i="16"/>
  <c r="AB128" i="16"/>
  <c r="Z128" i="16"/>
  <c r="Y128" i="16"/>
  <c r="W128" i="16"/>
  <c r="V128" i="16"/>
  <c r="U128" i="16"/>
  <c r="S128" i="16"/>
  <c r="P128" i="16"/>
  <c r="O128" i="16"/>
  <c r="N128" i="16"/>
  <c r="M128" i="16"/>
  <c r="L128" i="16"/>
  <c r="J128" i="16"/>
  <c r="I128" i="16"/>
  <c r="H128" i="16"/>
  <c r="G128" i="16"/>
  <c r="F128" i="16"/>
  <c r="E128" i="16"/>
  <c r="D128" i="16"/>
  <c r="AA126" i="16"/>
  <c r="X126" i="16"/>
  <c r="T126" i="16"/>
  <c r="R126" i="16" s="1"/>
  <c r="K126" i="16"/>
  <c r="AA125" i="16"/>
  <c r="X125" i="16"/>
  <c r="T125" i="16"/>
  <c r="R125" i="16" s="1"/>
  <c r="K125" i="16"/>
  <c r="AA124" i="16"/>
  <c r="X124" i="16"/>
  <c r="T124" i="16"/>
  <c r="R124" i="16" s="1"/>
  <c r="K124" i="16"/>
  <c r="AA123" i="16"/>
  <c r="X123" i="16"/>
  <c r="T123" i="16"/>
  <c r="R123" i="16" s="1"/>
  <c r="K123" i="16"/>
  <c r="AA122" i="16"/>
  <c r="X122" i="16"/>
  <c r="T122" i="16"/>
  <c r="R122" i="16" s="1"/>
  <c r="K122" i="16"/>
  <c r="AA121" i="16"/>
  <c r="X121" i="16"/>
  <c r="T121" i="16"/>
  <c r="R121" i="16" s="1"/>
  <c r="K121" i="16"/>
  <c r="AA120" i="16"/>
  <c r="X120" i="16"/>
  <c r="T120" i="16"/>
  <c r="R120" i="16" s="1"/>
  <c r="K120" i="16"/>
  <c r="AA119" i="16"/>
  <c r="X119" i="16"/>
  <c r="T119" i="16"/>
  <c r="R119" i="16" s="1"/>
  <c r="K119" i="16"/>
  <c r="AA118" i="16"/>
  <c r="X118" i="16"/>
  <c r="T118" i="16"/>
  <c r="R118" i="16" s="1"/>
  <c r="K118" i="16"/>
  <c r="AA117" i="16"/>
  <c r="X117" i="16"/>
  <c r="T117" i="16"/>
  <c r="R117" i="16" s="1"/>
  <c r="K117" i="16"/>
  <c r="AA116" i="16"/>
  <c r="X116" i="16"/>
  <c r="T116" i="16"/>
  <c r="R116" i="16" s="1"/>
  <c r="K116" i="16"/>
  <c r="AA115" i="16"/>
  <c r="X115" i="16"/>
  <c r="T115" i="16"/>
  <c r="R115" i="16" s="1"/>
  <c r="K115" i="16"/>
  <c r="AA114" i="16"/>
  <c r="X114" i="16"/>
  <c r="T114" i="16"/>
  <c r="R114" i="16" s="1"/>
  <c r="K114" i="16"/>
  <c r="AA113" i="16"/>
  <c r="X113" i="16"/>
  <c r="T113" i="16"/>
  <c r="R113" i="16" s="1"/>
  <c r="K113" i="16"/>
  <c r="AA112" i="16"/>
  <c r="X112" i="16"/>
  <c r="T112" i="16"/>
  <c r="R112" i="16" s="1"/>
  <c r="K112" i="16"/>
  <c r="AA111" i="16"/>
  <c r="X111" i="16"/>
  <c r="T111" i="16"/>
  <c r="R111" i="16" s="1"/>
  <c r="K111" i="16"/>
  <c r="AA110" i="16"/>
  <c r="X110" i="16"/>
  <c r="T110" i="16"/>
  <c r="R110" i="16" s="1"/>
  <c r="K110" i="16"/>
  <c r="AF109" i="16"/>
  <c r="AD109" i="16"/>
  <c r="AC109" i="16"/>
  <c r="AB109" i="16"/>
  <c r="Z109" i="16"/>
  <c r="Y109" i="16"/>
  <c r="W109" i="16"/>
  <c r="V109" i="16"/>
  <c r="U109" i="16"/>
  <c r="S109" i="16"/>
  <c r="P109" i="16"/>
  <c r="O109" i="16"/>
  <c r="N109" i="16"/>
  <c r="M109" i="16"/>
  <c r="L109" i="16"/>
  <c r="J109" i="16"/>
  <c r="I109" i="16"/>
  <c r="H109" i="16"/>
  <c r="G109" i="16"/>
  <c r="F109" i="16"/>
  <c r="E109" i="16"/>
  <c r="D109" i="16"/>
  <c r="AA107" i="16"/>
  <c r="X107" i="16"/>
  <c r="T107" i="16"/>
  <c r="R107" i="16" s="1"/>
  <c r="K107" i="16"/>
  <c r="AA105" i="16"/>
  <c r="X105" i="16"/>
  <c r="T105" i="16"/>
  <c r="R105" i="16" s="1"/>
  <c r="K105" i="16"/>
  <c r="AA104" i="16"/>
  <c r="X104" i="16"/>
  <c r="T104" i="16"/>
  <c r="R104" i="16" s="1"/>
  <c r="K104" i="16"/>
  <c r="AA103" i="16"/>
  <c r="X103" i="16"/>
  <c r="T103" i="16"/>
  <c r="R103" i="16" s="1"/>
  <c r="K103" i="16"/>
  <c r="AA102" i="16"/>
  <c r="X102" i="16"/>
  <c r="T102" i="16"/>
  <c r="R102" i="16" s="1"/>
  <c r="K102" i="16"/>
  <c r="AA101" i="16"/>
  <c r="X101" i="16"/>
  <c r="T101" i="16"/>
  <c r="R101" i="16" s="1"/>
  <c r="K101" i="16"/>
  <c r="AA100" i="16"/>
  <c r="X100" i="16"/>
  <c r="T100" i="16"/>
  <c r="R100" i="16" s="1"/>
  <c r="K100" i="16"/>
  <c r="AA99" i="16"/>
  <c r="X99" i="16"/>
  <c r="T99" i="16"/>
  <c r="R99" i="16" s="1"/>
  <c r="K99" i="16"/>
  <c r="AA98" i="16"/>
  <c r="X98" i="16"/>
  <c r="T98" i="16"/>
  <c r="R98" i="16" s="1"/>
  <c r="K98" i="16"/>
  <c r="AA97" i="16"/>
  <c r="X97" i="16"/>
  <c r="T97" i="16"/>
  <c r="R97" i="16" s="1"/>
  <c r="K97" i="16"/>
  <c r="AA96" i="16"/>
  <c r="X96" i="16"/>
  <c r="T96" i="16"/>
  <c r="R96" i="16" s="1"/>
  <c r="K96" i="16"/>
  <c r="AA95" i="16"/>
  <c r="X95" i="16"/>
  <c r="T95" i="16"/>
  <c r="R95" i="16" s="1"/>
  <c r="K95" i="16"/>
  <c r="AA94" i="16"/>
  <c r="X94" i="16"/>
  <c r="T94" i="16"/>
  <c r="R94" i="16" s="1"/>
  <c r="K94" i="16"/>
  <c r="AA93" i="16"/>
  <c r="X93" i="16"/>
  <c r="T93" i="16"/>
  <c r="R93" i="16" s="1"/>
  <c r="K93" i="16"/>
  <c r="AA92" i="16"/>
  <c r="X92" i="16"/>
  <c r="T92" i="16"/>
  <c r="R92" i="16" s="1"/>
  <c r="K92" i="16"/>
  <c r="AA91" i="16"/>
  <c r="X91" i="16"/>
  <c r="T91" i="16"/>
  <c r="R91" i="16" s="1"/>
  <c r="K91" i="16"/>
  <c r="AA90" i="16"/>
  <c r="X90" i="16"/>
  <c r="T90" i="16"/>
  <c r="R90" i="16" s="1"/>
  <c r="K90" i="16"/>
  <c r="AA89" i="16"/>
  <c r="X89" i="16"/>
  <c r="T89" i="16"/>
  <c r="R89" i="16" s="1"/>
  <c r="K89" i="16"/>
  <c r="AA88" i="16"/>
  <c r="X88" i="16"/>
  <c r="T88" i="16"/>
  <c r="R88" i="16" s="1"/>
  <c r="K88" i="16"/>
  <c r="AA87" i="16"/>
  <c r="X87" i="16"/>
  <c r="T87" i="16"/>
  <c r="R87" i="16" s="1"/>
  <c r="K87" i="16"/>
  <c r="AA86" i="16"/>
  <c r="X86" i="16"/>
  <c r="T86" i="16"/>
  <c r="R86" i="16" s="1"/>
  <c r="K86" i="16"/>
  <c r="AA85" i="16"/>
  <c r="X85" i="16"/>
  <c r="T85" i="16"/>
  <c r="R85" i="16" s="1"/>
  <c r="K85" i="16"/>
  <c r="AA84" i="16"/>
  <c r="X84" i="16"/>
  <c r="T84" i="16"/>
  <c r="R84" i="16" s="1"/>
  <c r="K84" i="16"/>
  <c r="AA83" i="16"/>
  <c r="X83" i="16"/>
  <c r="T83" i="16"/>
  <c r="K83" i="16"/>
  <c r="AA82" i="16"/>
  <c r="X82" i="16"/>
  <c r="T82" i="16"/>
  <c r="R82" i="16" s="1"/>
  <c r="K82" i="16"/>
  <c r="AA81" i="16"/>
  <c r="X81" i="16"/>
  <c r="T81" i="16"/>
  <c r="R81" i="16" s="1"/>
  <c r="K81" i="16"/>
  <c r="AA80" i="16"/>
  <c r="X80" i="16"/>
  <c r="T80" i="16"/>
  <c r="R80" i="16" s="1"/>
  <c r="K80" i="16"/>
  <c r="AF79" i="16"/>
  <c r="AD79" i="16"/>
  <c r="AC79" i="16"/>
  <c r="AB79" i="16"/>
  <c r="Z79" i="16"/>
  <c r="Y79" i="16"/>
  <c r="W79" i="16"/>
  <c r="V79" i="16"/>
  <c r="U79" i="16"/>
  <c r="S79" i="16"/>
  <c r="P79" i="16"/>
  <c r="O79" i="16"/>
  <c r="N79" i="16"/>
  <c r="M79" i="16"/>
  <c r="L79" i="16"/>
  <c r="J79" i="16"/>
  <c r="I79" i="16"/>
  <c r="H79" i="16"/>
  <c r="G79" i="16"/>
  <c r="F79" i="16"/>
  <c r="E79" i="16"/>
  <c r="D79" i="16"/>
  <c r="AA77" i="16"/>
  <c r="X77" i="16"/>
  <c r="T77" i="16"/>
  <c r="R77" i="16" s="1"/>
  <c r="K77" i="16"/>
  <c r="AA76" i="16"/>
  <c r="X76" i="16"/>
  <c r="T76" i="16"/>
  <c r="R76" i="16" s="1"/>
  <c r="K76" i="16"/>
  <c r="AA75" i="16"/>
  <c r="X75" i="16"/>
  <c r="T75" i="16"/>
  <c r="R75" i="16" s="1"/>
  <c r="K75" i="16"/>
  <c r="AA74" i="16"/>
  <c r="X74" i="16"/>
  <c r="T74" i="16"/>
  <c r="R74" i="16" s="1"/>
  <c r="K74" i="16"/>
  <c r="AA73" i="16"/>
  <c r="X73" i="16"/>
  <c r="T73" i="16"/>
  <c r="R73" i="16" s="1"/>
  <c r="K73" i="16"/>
  <c r="AA72" i="16"/>
  <c r="X72" i="16"/>
  <c r="T72" i="16"/>
  <c r="R72" i="16" s="1"/>
  <c r="K72" i="16"/>
  <c r="AA71" i="16"/>
  <c r="X71" i="16"/>
  <c r="T71" i="16"/>
  <c r="R71" i="16" s="1"/>
  <c r="K71" i="16"/>
  <c r="AA70" i="16"/>
  <c r="X70" i="16"/>
  <c r="T70" i="16"/>
  <c r="R70" i="16" s="1"/>
  <c r="K70" i="16"/>
  <c r="AA69" i="16"/>
  <c r="X69" i="16"/>
  <c r="T69" i="16"/>
  <c r="R69" i="16" s="1"/>
  <c r="K69" i="16"/>
  <c r="AA68" i="16"/>
  <c r="X68" i="16"/>
  <c r="T68" i="16"/>
  <c r="R68" i="16" s="1"/>
  <c r="K68" i="16"/>
  <c r="AA67" i="16"/>
  <c r="X67" i="16"/>
  <c r="T67" i="16"/>
  <c r="R67" i="16" s="1"/>
  <c r="K67" i="16"/>
  <c r="AA66" i="16"/>
  <c r="X66" i="16"/>
  <c r="T66" i="16"/>
  <c r="R66" i="16" s="1"/>
  <c r="K66" i="16"/>
  <c r="AA65" i="16"/>
  <c r="X65" i="16"/>
  <c r="T65" i="16"/>
  <c r="R65" i="16" s="1"/>
  <c r="K65" i="16"/>
  <c r="AA64" i="16"/>
  <c r="X64" i="16"/>
  <c r="T64" i="16"/>
  <c r="R64" i="16" s="1"/>
  <c r="K64" i="16"/>
  <c r="AA63" i="16"/>
  <c r="X63" i="16"/>
  <c r="T63" i="16"/>
  <c r="R63" i="16" s="1"/>
  <c r="K63" i="16"/>
  <c r="AA62" i="16"/>
  <c r="X62" i="16"/>
  <c r="T62" i="16"/>
  <c r="R62" i="16" s="1"/>
  <c r="K62" i="16"/>
  <c r="AA61" i="16"/>
  <c r="X61" i="16"/>
  <c r="T61" i="16"/>
  <c r="R61" i="16" s="1"/>
  <c r="K61" i="16"/>
  <c r="AA60" i="16"/>
  <c r="X60" i="16"/>
  <c r="T60" i="16"/>
  <c r="R60" i="16" s="1"/>
  <c r="K60" i="16"/>
  <c r="AA59" i="16"/>
  <c r="X59" i="16"/>
  <c r="T59" i="16"/>
  <c r="R59" i="16" s="1"/>
  <c r="K59" i="16"/>
  <c r="AA58" i="16"/>
  <c r="X58" i="16"/>
  <c r="T58" i="16"/>
  <c r="R58" i="16" s="1"/>
  <c r="K58" i="16"/>
  <c r="AA57" i="16"/>
  <c r="X57" i="16"/>
  <c r="T57" i="16"/>
  <c r="R57" i="16" s="1"/>
  <c r="K57" i="16"/>
  <c r="AA56" i="16"/>
  <c r="X56" i="16"/>
  <c r="T56" i="16"/>
  <c r="R56" i="16" s="1"/>
  <c r="K56" i="16"/>
  <c r="AA55" i="16"/>
  <c r="X55" i="16"/>
  <c r="T55" i="16"/>
  <c r="R55" i="16" s="1"/>
  <c r="K55" i="16"/>
  <c r="AA54" i="16"/>
  <c r="X54" i="16"/>
  <c r="T54" i="16"/>
  <c r="R54" i="16" s="1"/>
  <c r="K54" i="16"/>
  <c r="AA53" i="16"/>
  <c r="X53" i="16"/>
  <c r="T53" i="16"/>
  <c r="K53" i="16"/>
  <c r="AF52" i="16"/>
  <c r="AD52" i="16"/>
  <c r="AC52" i="16"/>
  <c r="AB52" i="16"/>
  <c r="Z52" i="16"/>
  <c r="Y52" i="16"/>
  <c r="W52" i="16"/>
  <c r="V52" i="16"/>
  <c r="U52" i="16"/>
  <c r="S52" i="16"/>
  <c r="P52" i="16"/>
  <c r="O52" i="16"/>
  <c r="N52" i="16"/>
  <c r="M52" i="16"/>
  <c r="L52" i="16"/>
  <c r="J52" i="16"/>
  <c r="I52" i="16"/>
  <c r="H52" i="16"/>
  <c r="G52" i="16"/>
  <c r="F52" i="16"/>
  <c r="E52" i="16"/>
  <c r="D52" i="16"/>
  <c r="AA50" i="16"/>
  <c r="X50" i="16"/>
  <c r="T50" i="16"/>
  <c r="R50" i="16" s="1"/>
  <c r="K50" i="16"/>
  <c r="AA49" i="16"/>
  <c r="X49" i="16"/>
  <c r="T49" i="16"/>
  <c r="R49" i="16" s="1"/>
  <c r="K49" i="16"/>
  <c r="AA48" i="16"/>
  <c r="X48" i="16"/>
  <c r="T48" i="16"/>
  <c r="R48" i="16" s="1"/>
  <c r="K48" i="16"/>
  <c r="AA47" i="16"/>
  <c r="X47" i="16"/>
  <c r="T47" i="16"/>
  <c r="R47" i="16" s="1"/>
  <c r="K47" i="16"/>
  <c r="AA46" i="16"/>
  <c r="X46" i="16"/>
  <c r="T46" i="16"/>
  <c r="R46" i="16" s="1"/>
  <c r="K46" i="16"/>
  <c r="AA45" i="16"/>
  <c r="X45" i="16"/>
  <c r="T45" i="16"/>
  <c r="R45" i="16" s="1"/>
  <c r="K45" i="16"/>
  <c r="AA44" i="16"/>
  <c r="X44" i="16"/>
  <c r="T44" i="16"/>
  <c r="R44" i="16" s="1"/>
  <c r="K44" i="16"/>
  <c r="AA43" i="16"/>
  <c r="X43" i="16"/>
  <c r="T43" i="16"/>
  <c r="R43" i="16" s="1"/>
  <c r="K43" i="16"/>
  <c r="AA42" i="16"/>
  <c r="X42" i="16"/>
  <c r="T42" i="16"/>
  <c r="R42" i="16" s="1"/>
  <c r="K42" i="16"/>
  <c r="AA41" i="16"/>
  <c r="X41" i="16"/>
  <c r="T41" i="16"/>
  <c r="R41" i="16" s="1"/>
  <c r="K41" i="16"/>
  <c r="AA40" i="16"/>
  <c r="X40" i="16"/>
  <c r="T40" i="16"/>
  <c r="R40" i="16" s="1"/>
  <c r="K40" i="16"/>
  <c r="AA39" i="16"/>
  <c r="X39" i="16"/>
  <c r="T39" i="16"/>
  <c r="R39" i="16" s="1"/>
  <c r="K39" i="16"/>
  <c r="AA38" i="16"/>
  <c r="X38" i="16"/>
  <c r="T38" i="16"/>
  <c r="R38" i="16" s="1"/>
  <c r="K38" i="16"/>
  <c r="AA37" i="16"/>
  <c r="X37" i="16"/>
  <c r="T37" i="16"/>
  <c r="R37" i="16" s="1"/>
  <c r="K37" i="16"/>
  <c r="AA36" i="16"/>
  <c r="X36" i="16"/>
  <c r="T36" i="16"/>
  <c r="R36" i="16" s="1"/>
  <c r="K36" i="16"/>
  <c r="AA35" i="16"/>
  <c r="X35" i="16"/>
  <c r="T35" i="16"/>
  <c r="R35" i="16" s="1"/>
  <c r="K35" i="16"/>
  <c r="AA34" i="16"/>
  <c r="X34" i="16"/>
  <c r="T34" i="16"/>
  <c r="R34" i="16" s="1"/>
  <c r="K34" i="16"/>
  <c r="AA33" i="16"/>
  <c r="X33" i="16"/>
  <c r="T33" i="16"/>
  <c r="K33" i="16"/>
  <c r="AF32" i="16"/>
  <c r="AD32" i="16"/>
  <c r="AC32" i="16"/>
  <c r="AB32" i="16"/>
  <c r="Z32" i="16"/>
  <c r="Y32" i="16"/>
  <c r="W32" i="16"/>
  <c r="V32" i="16"/>
  <c r="U32" i="16"/>
  <c r="S32" i="16"/>
  <c r="P32" i="16"/>
  <c r="O32" i="16"/>
  <c r="N32" i="16"/>
  <c r="M32" i="16"/>
  <c r="L32" i="16"/>
  <c r="J32" i="16"/>
  <c r="I32" i="16"/>
  <c r="H32" i="16"/>
  <c r="G32" i="16"/>
  <c r="F32" i="16"/>
  <c r="E32" i="16"/>
  <c r="D32" i="16"/>
  <c r="AA30" i="16"/>
  <c r="X30" i="16"/>
  <c r="T30" i="16"/>
  <c r="R30" i="16" s="1"/>
  <c r="K30" i="16"/>
  <c r="AA27" i="16"/>
  <c r="X27" i="16"/>
  <c r="T27" i="16"/>
  <c r="R27" i="16" s="1"/>
  <c r="K27" i="16"/>
  <c r="AA26" i="16"/>
  <c r="X26" i="16"/>
  <c r="T26" i="16"/>
  <c r="R26" i="16" s="1"/>
  <c r="K26" i="16"/>
  <c r="AA25" i="16"/>
  <c r="X25" i="16"/>
  <c r="T25" i="16"/>
  <c r="R25" i="16" s="1"/>
  <c r="K25" i="16"/>
  <c r="AA24" i="16"/>
  <c r="X24" i="16"/>
  <c r="T24" i="16"/>
  <c r="R24" i="16" s="1"/>
  <c r="K24" i="16"/>
  <c r="AA23" i="16"/>
  <c r="X23" i="16"/>
  <c r="T23" i="16"/>
  <c r="R23" i="16" s="1"/>
  <c r="K23" i="16"/>
  <c r="AA22" i="16"/>
  <c r="X22" i="16"/>
  <c r="T22" i="16"/>
  <c r="R22" i="16" s="1"/>
  <c r="K22" i="16"/>
  <c r="AA21" i="16"/>
  <c r="X21" i="16"/>
  <c r="T21" i="16"/>
  <c r="R21" i="16" s="1"/>
  <c r="K21" i="16"/>
  <c r="AA20" i="16"/>
  <c r="X20" i="16"/>
  <c r="T20" i="16"/>
  <c r="R20" i="16" s="1"/>
  <c r="K20" i="16"/>
  <c r="AA19" i="16"/>
  <c r="X19" i="16"/>
  <c r="T19" i="16"/>
  <c r="R19" i="16" s="1"/>
  <c r="K19" i="16"/>
  <c r="AA18" i="16"/>
  <c r="X18" i="16"/>
  <c r="T18" i="16"/>
  <c r="R18" i="16" s="1"/>
  <c r="K18" i="16"/>
  <c r="AA17" i="16"/>
  <c r="X17" i="16"/>
  <c r="T17" i="16"/>
  <c r="R17" i="16" s="1"/>
  <c r="K17" i="16"/>
  <c r="AA16" i="16"/>
  <c r="X16" i="16"/>
  <c r="T16" i="16"/>
  <c r="R16" i="16" s="1"/>
  <c r="K16" i="16"/>
  <c r="AA15" i="16"/>
  <c r="X15" i="16"/>
  <c r="T15" i="16"/>
  <c r="R15" i="16" s="1"/>
  <c r="K15" i="16"/>
  <c r="AA14" i="16"/>
  <c r="X14" i="16"/>
  <c r="T14" i="16"/>
  <c r="R14" i="16" s="1"/>
  <c r="K14" i="16"/>
  <c r="AA13" i="16"/>
  <c r="X13" i="16"/>
  <c r="T13" i="16"/>
  <c r="R13" i="16" s="1"/>
  <c r="K13" i="16"/>
  <c r="AA12" i="16"/>
  <c r="X12" i="16"/>
  <c r="T12" i="16"/>
  <c r="R12" i="16" s="1"/>
  <c r="K12" i="16"/>
  <c r="AF11" i="16"/>
  <c r="AD11" i="16"/>
  <c r="AC11" i="16"/>
  <c r="AB11" i="16"/>
  <c r="Z11" i="16"/>
  <c r="Y11" i="16"/>
  <c r="W11" i="16"/>
  <c r="V11" i="16"/>
  <c r="U11" i="16"/>
  <c r="S11" i="16"/>
  <c r="P11" i="16"/>
  <c r="O11" i="16"/>
  <c r="N11" i="16"/>
  <c r="M11" i="16"/>
  <c r="L11" i="16"/>
  <c r="J11" i="16"/>
  <c r="I11" i="16"/>
  <c r="H11" i="16"/>
  <c r="G11" i="16"/>
  <c r="F11" i="16"/>
  <c r="E11" i="16"/>
  <c r="D11" i="16"/>
  <c r="AA11" i="16" l="1"/>
  <c r="AA128" i="16"/>
  <c r="K32" i="16"/>
  <c r="Q28" i="16"/>
  <c r="C28" i="16" s="1"/>
  <c r="Q29" i="16"/>
  <c r="C29" i="16" s="1"/>
  <c r="X128" i="16"/>
  <c r="K11" i="16"/>
  <c r="Q155" i="16"/>
  <c r="C155" i="16" s="1"/>
  <c r="Q71" i="16"/>
  <c r="C71" i="16" s="1"/>
  <c r="Q115" i="16"/>
  <c r="C115" i="16" s="1"/>
  <c r="Q82" i="16"/>
  <c r="C82" i="16" s="1"/>
  <c r="Q121" i="16"/>
  <c r="C121" i="16" s="1"/>
  <c r="Q122" i="16"/>
  <c r="C122" i="16" s="1"/>
  <c r="Q73" i="16"/>
  <c r="C73" i="16" s="1"/>
  <c r="Q75" i="16"/>
  <c r="C75" i="16" s="1"/>
  <c r="Q77" i="16"/>
  <c r="C77" i="16" s="1"/>
  <c r="Q58" i="16"/>
  <c r="C58" i="16" s="1"/>
  <c r="L9" i="16"/>
  <c r="X52" i="16"/>
  <c r="Q113" i="16"/>
  <c r="C113" i="16" s="1"/>
  <c r="Q114" i="16"/>
  <c r="C114" i="16" s="1"/>
  <c r="X109" i="16"/>
  <c r="Q123" i="16"/>
  <c r="C123" i="16" s="1"/>
  <c r="X11" i="16"/>
  <c r="K109" i="16"/>
  <c r="Q156" i="16"/>
  <c r="C156" i="16" s="1"/>
  <c r="T52" i="16"/>
  <c r="T147" i="16"/>
  <c r="N9" i="16"/>
  <c r="Q63" i="16"/>
  <c r="C63" i="16" s="1"/>
  <c r="Q69" i="16"/>
  <c r="C69" i="16" s="1"/>
  <c r="Q93" i="16"/>
  <c r="C93" i="16" s="1"/>
  <c r="X147" i="16"/>
  <c r="U9" i="16"/>
  <c r="Q35" i="16"/>
  <c r="C35" i="16" s="1"/>
  <c r="Q55" i="16"/>
  <c r="C55" i="16" s="1"/>
  <c r="AC9" i="16"/>
  <c r="K147" i="16"/>
  <c r="Q149" i="16"/>
  <c r="C149" i="16" s="1"/>
  <c r="Q150" i="16"/>
  <c r="C150" i="16" s="1"/>
  <c r="Q148" i="16"/>
  <c r="C148" i="16" s="1"/>
  <c r="Q151" i="16"/>
  <c r="C151" i="16" s="1"/>
  <c r="Q152" i="16"/>
  <c r="C152" i="16" s="1"/>
  <c r="Q153" i="16"/>
  <c r="C153" i="16" s="1"/>
  <c r="Q154" i="16"/>
  <c r="C154" i="16" s="1"/>
  <c r="D9" i="16"/>
  <c r="I9" i="16"/>
  <c r="H9" i="16"/>
  <c r="Q130" i="16"/>
  <c r="C130" i="16" s="1"/>
  <c r="Q133" i="16"/>
  <c r="C133" i="16" s="1"/>
  <c r="Q134" i="16"/>
  <c r="C134" i="16" s="1"/>
  <c r="Q137" i="16"/>
  <c r="C137" i="16" s="1"/>
  <c r="Q140" i="16"/>
  <c r="C140" i="16" s="1"/>
  <c r="Q141" i="16"/>
  <c r="C141" i="16" s="1"/>
  <c r="Q145" i="16"/>
  <c r="C145" i="16" s="1"/>
  <c r="W9" i="16"/>
  <c r="E9" i="16"/>
  <c r="Q110" i="16"/>
  <c r="C110" i="16" s="1"/>
  <c r="Q117" i="16"/>
  <c r="C117" i="16" s="1"/>
  <c r="Q118" i="16"/>
  <c r="C118" i="16" s="1"/>
  <c r="Q125" i="16"/>
  <c r="C125" i="16" s="1"/>
  <c r="Q116" i="16"/>
  <c r="C116" i="16" s="1"/>
  <c r="Q124" i="16"/>
  <c r="C124" i="16" s="1"/>
  <c r="Q111" i="16"/>
  <c r="C111" i="16" s="1"/>
  <c r="Q119" i="16"/>
  <c r="C119" i="16" s="1"/>
  <c r="Q112" i="16"/>
  <c r="C112" i="16" s="1"/>
  <c r="Q120" i="16"/>
  <c r="C120" i="16" s="1"/>
  <c r="Q126" i="16"/>
  <c r="C126" i="16" s="1"/>
  <c r="T109" i="16"/>
  <c r="Q81" i="16"/>
  <c r="C81" i="16" s="1"/>
  <c r="Q86" i="16"/>
  <c r="C86" i="16" s="1"/>
  <c r="Q87" i="16"/>
  <c r="C87" i="16" s="1"/>
  <c r="Q88" i="16"/>
  <c r="C88" i="16" s="1"/>
  <c r="Q89" i="16"/>
  <c r="C89" i="16" s="1"/>
  <c r="Q91" i="16"/>
  <c r="C91" i="16" s="1"/>
  <c r="Q92" i="16"/>
  <c r="C92" i="16" s="1"/>
  <c r="X79" i="16"/>
  <c r="Q84" i="16"/>
  <c r="C84" i="16" s="1"/>
  <c r="Q85" i="16"/>
  <c r="C85" i="16" s="1"/>
  <c r="Q95" i="16"/>
  <c r="C95" i="16" s="1"/>
  <c r="Q96" i="16"/>
  <c r="C96" i="16" s="1"/>
  <c r="Q98" i="16"/>
  <c r="C98" i="16" s="1"/>
  <c r="Q100" i="16"/>
  <c r="C100" i="16" s="1"/>
  <c r="Q101" i="16"/>
  <c r="C101" i="16" s="1"/>
  <c r="Q105" i="16"/>
  <c r="C105" i="16" s="1"/>
  <c r="T79" i="16"/>
  <c r="S9" i="16"/>
  <c r="K79" i="16"/>
  <c r="M9" i="16"/>
  <c r="AF9" i="16"/>
  <c r="AA52" i="16"/>
  <c r="Q74" i="16"/>
  <c r="C74" i="16" s="1"/>
  <c r="AD9" i="16"/>
  <c r="Q54" i="16"/>
  <c r="C54" i="16" s="1"/>
  <c r="Y9" i="16"/>
  <c r="Q59" i="16"/>
  <c r="C59" i="16" s="1"/>
  <c r="Q61" i="16"/>
  <c r="C61" i="16" s="1"/>
  <c r="Q56" i="16"/>
  <c r="C56" i="16" s="1"/>
  <c r="Q57" i="16"/>
  <c r="C57" i="16" s="1"/>
  <c r="Q65" i="16"/>
  <c r="C65" i="16" s="1"/>
  <c r="Q67" i="16"/>
  <c r="C67" i="16" s="1"/>
  <c r="R53" i="16"/>
  <c r="Q53" i="16" s="1"/>
  <c r="C53" i="16" s="1"/>
  <c r="I53" i="15" s="1"/>
  <c r="Q66" i="16"/>
  <c r="C66" i="16" s="1"/>
  <c r="Q62" i="16"/>
  <c r="C62" i="16" s="1"/>
  <c r="Q70" i="16"/>
  <c r="C70" i="16" s="1"/>
  <c r="P9" i="16"/>
  <c r="K52" i="16"/>
  <c r="J9" i="16"/>
  <c r="G9" i="16"/>
  <c r="F9" i="16"/>
  <c r="Q34" i="16"/>
  <c r="C34" i="16" s="1"/>
  <c r="Q37" i="16"/>
  <c r="C37" i="16" s="1"/>
  <c r="Q38" i="16"/>
  <c r="C38" i="16" s="1"/>
  <c r="Q39" i="16"/>
  <c r="C39" i="16" s="1"/>
  <c r="Q41" i="16"/>
  <c r="C41" i="16" s="1"/>
  <c r="Q42" i="16"/>
  <c r="C42" i="16" s="1"/>
  <c r="Q43" i="16"/>
  <c r="C43" i="16" s="1"/>
  <c r="Q45" i="16"/>
  <c r="C45" i="16" s="1"/>
  <c r="Q46" i="16"/>
  <c r="C46" i="16" s="1"/>
  <c r="Q48" i="16"/>
  <c r="C48" i="16" s="1"/>
  <c r="Q49" i="16"/>
  <c r="C49" i="16" s="1"/>
  <c r="AA32" i="16"/>
  <c r="Q50" i="16"/>
  <c r="C50" i="16" s="1"/>
  <c r="T158" i="16"/>
  <c r="Z9" i="16"/>
  <c r="Q12" i="16"/>
  <c r="C12" i="16" s="1"/>
  <c r="Q13" i="16"/>
  <c r="C13" i="16" s="1"/>
  <c r="Q14" i="16"/>
  <c r="C14" i="16" s="1"/>
  <c r="Q15" i="16"/>
  <c r="C15" i="16" s="1"/>
  <c r="Q16" i="16"/>
  <c r="C16" i="16" s="1"/>
  <c r="Q17" i="16"/>
  <c r="C17" i="16" s="1"/>
  <c r="Q18" i="16"/>
  <c r="C18" i="16" s="1"/>
  <c r="Q19" i="16"/>
  <c r="C19" i="16" s="1"/>
  <c r="Q20" i="16"/>
  <c r="C20" i="16" s="1"/>
  <c r="Q21" i="16"/>
  <c r="C21" i="16" s="1"/>
  <c r="Q22" i="16"/>
  <c r="C22" i="16" s="1"/>
  <c r="Q23" i="16"/>
  <c r="C23" i="16" s="1"/>
  <c r="Q24" i="16"/>
  <c r="C24" i="16" s="1"/>
  <c r="Q25" i="16"/>
  <c r="C25" i="16" s="1"/>
  <c r="Q26" i="16"/>
  <c r="C26" i="16" s="1"/>
  <c r="Q27" i="16"/>
  <c r="C27" i="16" s="1"/>
  <c r="Q30" i="16"/>
  <c r="C30" i="16" s="1"/>
  <c r="V9" i="16"/>
  <c r="O9" i="16"/>
  <c r="AA79" i="16"/>
  <c r="R33" i="16"/>
  <c r="T32" i="16"/>
  <c r="T11" i="16"/>
  <c r="AB9" i="16"/>
  <c r="X32" i="16"/>
  <c r="Q36" i="16"/>
  <c r="C36" i="16" s="1"/>
  <c r="Q40" i="16"/>
  <c r="C40" i="16" s="1"/>
  <c r="Q44" i="16"/>
  <c r="C44" i="16" s="1"/>
  <c r="Q47" i="16"/>
  <c r="C47" i="16" s="1"/>
  <c r="Q60" i="16"/>
  <c r="C60" i="16" s="1"/>
  <c r="Q64" i="16"/>
  <c r="C64" i="16" s="1"/>
  <c r="Q68" i="16"/>
  <c r="C68" i="16" s="1"/>
  <c r="Q72" i="16"/>
  <c r="C72" i="16" s="1"/>
  <c r="Q76" i="16"/>
  <c r="C76" i="16" s="1"/>
  <c r="Q80" i="16"/>
  <c r="R83" i="16"/>
  <c r="Q83" i="16" s="1"/>
  <c r="C83" i="16" s="1"/>
  <c r="AA109" i="16"/>
  <c r="AA147" i="16"/>
  <c r="AA158" i="16"/>
  <c r="K158" i="16"/>
  <c r="X158" i="16"/>
  <c r="Q104" i="16"/>
  <c r="C104" i="16" s="1"/>
  <c r="R129" i="16"/>
  <c r="T128" i="16"/>
  <c r="Q136" i="16"/>
  <c r="C136" i="16" s="1"/>
  <c r="Q144" i="16"/>
  <c r="C144" i="16" s="1"/>
  <c r="Q90" i="16"/>
  <c r="C90" i="16" s="1"/>
  <c r="Q94" i="16"/>
  <c r="C94" i="16" s="1"/>
  <c r="Q97" i="16"/>
  <c r="C97" i="16" s="1"/>
  <c r="Q102" i="16"/>
  <c r="C102" i="16" s="1"/>
  <c r="Q107" i="16"/>
  <c r="C107" i="16" s="1"/>
  <c r="Q131" i="16"/>
  <c r="C131" i="16" s="1"/>
  <c r="Q138" i="16"/>
  <c r="C138" i="16" s="1"/>
  <c r="Q142" i="16"/>
  <c r="C142" i="16" s="1"/>
  <c r="Q99" i="16"/>
  <c r="C99" i="16" s="1"/>
  <c r="Q103" i="16"/>
  <c r="C103" i="16" s="1"/>
  <c r="R109" i="16"/>
  <c r="K128" i="16"/>
  <c r="Q132" i="16"/>
  <c r="C132" i="16" s="1"/>
  <c r="Q135" i="16"/>
  <c r="C135" i="16" s="1"/>
  <c r="Q139" i="16"/>
  <c r="C139" i="16" s="1"/>
  <c r="Q143" i="16"/>
  <c r="C143" i="16" s="1"/>
  <c r="R147" i="16"/>
  <c r="AG156" i="16" l="1"/>
  <c r="I156" i="15"/>
  <c r="AG151" i="16"/>
  <c r="I151" i="15"/>
  <c r="AG154" i="16"/>
  <c r="I154" i="15"/>
  <c r="AG148" i="16"/>
  <c r="I148" i="15"/>
  <c r="AG153" i="16"/>
  <c r="I153" i="15"/>
  <c r="AG150" i="16"/>
  <c r="I150" i="15"/>
  <c r="AG155" i="16"/>
  <c r="I155" i="15"/>
  <c r="AG152" i="16"/>
  <c r="I152" i="15"/>
  <c r="AG149" i="16"/>
  <c r="I149" i="15"/>
  <c r="AG143" i="16"/>
  <c r="I143" i="15"/>
  <c r="AG142" i="16"/>
  <c r="I142" i="15"/>
  <c r="AG145" i="16"/>
  <c r="I145" i="15"/>
  <c r="AG134" i="16"/>
  <c r="I134" i="15"/>
  <c r="AG139" i="16"/>
  <c r="I139" i="15"/>
  <c r="AG138" i="16"/>
  <c r="I138" i="15"/>
  <c r="AG144" i="16"/>
  <c r="I144" i="15"/>
  <c r="AG141" i="16"/>
  <c r="I141" i="15"/>
  <c r="AG135" i="16"/>
  <c r="I135" i="15"/>
  <c r="AG131" i="16"/>
  <c r="I131" i="15"/>
  <c r="AG136" i="16"/>
  <c r="I136" i="15"/>
  <c r="AG140" i="16"/>
  <c r="I140" i="15"/>
  <c r="AG130" i="16"/>
  <c r="I130" i="15"/>
  <c r="AG132" i="16"/>
  <c r="I132" i="15"/>
  <c r="AG137" i="16"/>
  <c r="I137" i="15"/>
  <c r="AG116" i="16"/>
  <c r="I116" i="15"/>
  <c r="AG119" i="16"/>
  <c r="I119" i="15"/>
  <c r="AG125" i="16"/>
  <c r="I125" i="15"/>
  <c r="AG115" i="16"/>
  <c r="I115" i="15"/>
  <c r="AG126" i="16"/>
  <c r="I126" i="15"/>
  <c r="AG111" i="16"/>
  <c r="I111" i="15"/>
  <c r="AG118" i="16"/>
  <c r="I118" i="15"/>
  <c r="AG114" i="16"/>
  <c r="I114" i="15"/>
  <c r="AG122" i="16"/>
  <c r="I122" i="15"/>
  <c r="AG120" i="16"/>
  <c r="I120" i="15"/>
  <c r="AG124" i="16"/>
  <c r="I124" i="15"/>
  <c r="AG117" i="16"/>
  <c r="I117" i="15"/>
  <c r="AG113" i="16"/>
  <c r="I113" i="15"/>
  <c r="AG121" i="16"/>
  <c r="I121" i="15"/>
  <c r="AG112" i="16"/>
  <c r="I112" i="15"/>
  <c r="AG110" i="16"/>
  <c r="I110" i="15"/>
  <c r="AG123" i="16"/>
  <c r="I123" i="15"/>
  <c r="AG102" i="16"/>
  <c r="I102" i="15"/>
  <c r="AG83" i="16"/>
  <c r="I83" i="15"/>
  <c r="AG84" i="16"/>
  <c r="I84" i="15"/>
  <c r="AG89" i="16"/>
  <c r="I89" i="15"/>
  <c r="AG81" i="16"/>
  <c r="I81" i="15"/>
  <c r="AG93" i="16"/>
  <c r="I93" i="15"/>
  <c r="AG104" i="16"/>
  <c r="I104" i="15"/>
  <c r="AG105" i="16"/>
  <c r="I105" i="15"/>
  <c r="AG96" i="16"/>
  <c r="I96" i="15"/>
  <c r="AG88" i="16"/>
  <c r="I88" i="15"/>
  <c r="AG103" i="16"/>
  <c r="I103" i="15"/>
  <c r="AG97" i="16"/>
  <c r="I97" i="15"/>
  <c r="AG101" i="16"/>
  <c r="I101" i="15"/>
  <c r="AG95" i="16"/>
  <c r="I95" i="15"/>
  <c r="AG92" i="16"/>
  <c r="I92" i="15"/>
  <c r="AG87" i="16"/>
  <c r="I87" i="15"/>
  <c r="AG99" i="16"/>
  <c r="I99" i="15"/>
  <c r="AG107" i="16"/>
  <c r="I107" i="15"/>
  <c r="AG94" i="16"/>
  <c r="I94" i="15"/>
  <c r="AG100" i="16"/>
  <c r="I100" i="15"/>
  <c r="AG85" i="16"/>
  <c r="I85" i="15"/>
  <c r="AG91" i="16"/>
  <c r="I91" i="15"/>
  <c r="AG86" i="16"/>
  <c r="I86" i="15"/>
  <c r="AG90" i="16"/>
  <c r="I90" i="15"/>
  <c r="AG98" i="16"/>
  <c r="I98" i="15"/>
  <c r="AG82" i="16"/>
  <c r="I82" i="15"/>
  <c r="AG76" i="16"/>
  <c r="I76" i="15"/>
  <c r="AG60" i="16"/>
  <c r="I60" i="15"/>
  <c r="AG62" i="16"/>
  <c r="I62" i="15"/>
  <c r="AG65" i="16"/>
  <c r="I65" i="15"/>
  <c r="AG59" i="16"/>
  <c r="I59" i="15"/>
  <c r="AG74" i="16"/>
  <c r="I74" i="15"/>
  <c r="AG63" i="16"/>
  <c r="I63" i="15"/>
  <c r="AG73" i="16"/>
  <c r="I73" i="15"/>
  <c r="AG72" i="16"/>
  <c r="I72" i="15"/>
  <c r="AG66" i="16"/>
  <c r="I66" i="15"/>
  <c r="AG57" i="16"/>
  <c r="I57" i="15"/>
  <c r="AG58" i="16"/>
  <c r="I58" i="15"/>
  <c r="AG71" i="16"/>
  <c r="I71" i="15"/>
  <c r="AG68" i="16"/>
  <c r="I68" i="15"/>
  <c r="AG56" i="16"/>
  <c r="I56" i="15"/>
  <c r="AG54" i="16"/>
  <c r="I54" i="15"/>
  <c r="AG55" i="16"/>
  <c r="I55" i="15"/>
  <c r="AG77" i="16"/>
  <c r="I77" i="15"/>
  <c r="AG64" i="16"/>
  <c r="I64" i="15"/>
  <c r="AG70" i="16"/>
  <c r="I70" i="15"/>
  <c r="AG67" i="16"/>
  <c r="I67" i="15"/>
  <c r="AG61" i="16"/>
  <c r="I61" i="15"/>
  <c r="AG69" i="16"/>
  <c r="I69" i="15"/>
  <c r="AG75" i="16"/>
  <c r="I75" i="15"/>
  <c r="AG45" i="16"/>
  <c r="I45" i="15"/>
  <c r="AG40" i="16"/>
  <c r="I40" i="15"/>
  <c r="AG48" i="16"/>
  <c r="I48" i="15"/>
  <c r="AG43" i="16"/>
  <c r="I43" i="15"/>
  <c r="AG38" i="16"/>
  <c r="I38" i="15"/>
  <c r="AG36" i="16"/>
  <c r="I36" i="15"/>
  <c r="AG50" i="16"/>
  <c r="I50" i="15"/>
  <c r="AG42" i="16"/>
  <c r="I42" i="15"/>
  <c r="AG37" i="16"/>
  <c r="I37" i="15"/>
  <c r="AG47" i="16"/>
  <c r="I47" i="15"/>
  <c r="AG46" i="16"/>
  <c r="I46" i="15"/>
  <c r="AG41" i="16"/>
  <c r="I41" i="15"/>
  <c r="AG34" i="16"/>
  <c r="I34" i="15"/>
  <c r="AG49" i="16"/>
  <c r="I49" i="15"/>
  <c r="AG39" i="16"/>
  <c r="I39" i="15"/>
  <c r="AG35" i="16"/>
  <c r="I35" i="15"/>
  <c r="AG30" i="16"/>
  <c r="I30" i="15"/>
  <c r="M30" i="15" s="1"/>
  <c r="AG24" i="16"/>
  <c r="I24" i="15"/>
  <c r="M24" i="15" s="1"/>
  <c r="AG20" i="16"/>
  <c r="I20" i="15"/>
  <c r="M20" i="15" s="1"/>
  <c r="AG16" i="16"/>
  <c r="I16" i="15"/>
  <c r="M16" i="15" s="1"/>
  <c r="AG27" i="16"/>
  <c r="I27" i="15"/>
  <c r="M27" i="15" s="1"/>
  <c r="AG23" i="16"/>
  <c r="I23" i="15"/>
  <c r="M23" i="15" s="1"/>
  <c r="AG19" i="16"/>
  <c r="I19" i="15"/>
  <c r="M19" i="15" s="1"/>
  <c r="AG15" i="16"/>
  <c r="I15" i="15"/>
  <c r="M15" i="15" s="1"/>
  <c r="AG29" i="16"/>
  <c r="I29" i="15"/>
  <c r="M29" i="15" s="1"/>
  <c r="AG26" i="16"/>
  <c r="I26" i="15"/>
  <c r="M26" i="15" s="1"/>
  <c r="AG22" i="16"/>
  <c r="I22" i="15"/>
  <c r="M22" i="15" s="1"/>
  <c r="AG18" i="16"/>
  <c r="I18" i="15"/>
  <c r="M18" i="15" s="1"/>
  <c r="AG14" i="16"/>
  <c r="I14" i="15"/>
  <c r="M14" i="15" s="1"/>
  <c r="AG28" i="16"/>
  <c r="I28" i="15"/>
  <c r="M28" i="15" s="1"/>
  <c r="AG25" i="16"/>
  <c r="I25" i="15"/>
  <c r="M25" i="15" s="1"/>
  <c r="AG21" i="16"/>
  <c r="I21" i="15"/>
  <c r="M21" i="15" s="1"/>
  <c r="AG17" i="16"/>
  <c r="I17" i="15"/>
  <c r="M17" i="15" s="1"/>
  <c r="AG13" i="16"/>
  <c r="I13" i="15"/>
  <c r="M13" i="15" s="1"/>
  <c r="AG12" i="16"/>
  <c r="I12" i="15"/>
  <c r="AG44" i="16"/>
  <c r="I44" i="15"/>
  <c r="AG133" i="16"/>
  <c r="I133" i="15"/>
  <c r="R52" i="16"/>
  <c r="Q147" i="16"/>
  <c r="Q109" i="16"/>
  <c r="X9" i="16"/>
  <c r="K9" i="16"/>
  <c r="AA9" i="16"/>
  <c r="AG53" i="16"/>
  <c r="C52" i="16"/>
  <c r="R79" i="16"/>
  <c r="C147" i="16"/>
  <c r="Q129" i="16"/>
  <c r="R128" i="16"/>
  <c r="C109" i="16"/>
  <c r="Q79" i="16"/>
  <c r="C80" i="16"/>
  <c r="I80" i="15" s="1"/>
  <c r="R11" i="16"/>
  <c r="R158" i="16"/>
  <c r="R32" i="16"/>
  <c r="Q33" i="16"/>
  <c r="Q52" i="16"/>
  <c r="T9" i="16"/>
  <c r="AG147" i="16" l="1"/>
  <c r="AG109" i="16"/>
  <c r="AG52" i="16"/>
  <c r="Q128" i="16"/>
  <c r="C129" i="16"/>
  <c r="I129" i="15" s="1"/>
  <c r="Q158" i="16"/>
  <c r="Q11" i="16"/>
  <c r="Q32" i="16"/>
  <c r="C33" i="16"/>
  <c r="I33" i="15" s="1"/>
  <c r="R9" i="16"/>
  <c r="AG80" i="16"/>
  <c r="AG79" i="16" s="1"/>
  <c r="C79" i="16"/>
  <c r="AG33" i="16" l="1"/>
  <c r="AG32" i="16" s="1"/>
  <c r="C32" i="16"/>
  <c r="Q9" i="16"/>
  <c r="AG129" i="16"/>
  <c r="AG128" i="16" s="1"/>
  <c r="C128" i="16"/>
  <c r="C158" i="16"/>
  <c r="C11" i="16"/>
  <c r="AG158" i="16" l="1"/>
  <c r="AG11" i="16"/>
  <c r="AG9" i="16" s="1"/>
  <c r="C9" i="16"/>
  <c r="P29" i="13" l="1"/>
  <c r="K29" i="13"/>
  <c r="P28" i="13"/>
  <c r="K28" i="13"/>
  <c r="I29" i="11"/>
  <c r="C29" i="11" s="1"/>
  <c r="I28" i="11"/>
  <c r="C28" i="11" s="1"/>
  <c r="K29" i="10"/>
  <c r="E29" i="10"/>
  <c r="G29" i="10" s="1"/>
  <c r="K28" i="10"/>
  <c r="E28" i="10"/>
  <c r="G28" i="10" s="1"/>
  <c r="D29" i="9"/>
  <c r="C29" i="9" s="1"/>
  <c r="D28" i="9"/>
  <c r="C28" i="9" s="1"/>
  <c r="I29" i="8"/>
  <c r="D29" i="8"/>
  <c r="I28" i="8"/>
  <c r="D28" i="8"/>
  <c r="C29" i="7"/>
  <c r="C28" i="7"/>
  <c r="C29" i="6"/>
  <c r="C28" i="6"/>
  <c r="X29" i="4"/>
  <c r="T29" i="4"/>
  <c r="K29" i="4"/>
  <c r="X28" i="4"/>
  <c r="T28" i="4"/>
  <c r="K28" i="4"/>
  <c r="C29" i="13" l="1"/>
  <c r="C28" i="13"/>
  <c r="M29" i="10"/>
  <c r="I29" i="17" s="1"/>
  <c r="M28" i="10"/>
  <c r="I28" i="17" s="1"/>
  <c r="C29" i="8"/>
  <c r="C28" i="8"/>
  <c r="Q29" i="4"/>
  <c r="Q28" i="4"/>
  <c r="C28" i="4" s="1"/>
  <c r="J11" i="10"/>
  <c r="C29" i="4" l="1"/>
  <c r="C29" i="15" s="1"/>
  <c r="G29" i="15" s="1"/>
  <c r="AD28" i="4"/>
  <c r="C28" i="15"/>
  <c r="G28" i="15" s="1"/>
  <c r="AD29" i="4"/>
  <c r="J52" i="10"/>
  <c r="J32" i="10"/>
  <c r="D105" i="8" l="1"/>
  <c r="K126" i="13" l="1"/>
  <c r="D126" i="13"/>
  <c r="P105" i="13"/>
  <c r="P107" i="13"/>
  <c r="K105" i="13"/>
  <c r="K107" i="13"/>
  <c r="C107" i="13" s="1"/>
  <c r="D105" i="13"/>
  <c r="P30" i="13"/>
  <c r="K30" i="13"/>
  <c r="I126" i="11"/>
  <c r="C126" i="11" s="1"/>
  <c r="I105" i="11"/>
  <c r="C105" i="11" s="1"/>
  <c r="I107" i="11"/>
  <c r="I30" i="11"/>
  <c r="E126" i="10"/>
  <c r="G126" i="10" s="1"/>
  <c r="E105" i="10"/>
  <c r="G105" i="10" s="1"/>
  <c r="E30" i="10"/>
  <c r="G30" i="10" s="1"/>
  <c r="D126" i="9"/>
  <c r="D105" i="9"/>
  <c r="D107" i="9"/>
  <c r="D30" i="9"/>
  <c r="I126" i="8"/>
  <c r="D126" i="8"/>
  <c r="I105" i="8"/>
  <c r="C105" i="8" s="1"/>
  <c r="I107" i="8"/>
  <c r="I30" i="8"/>
  <c r="C126" i="6"/>
  <c r="D126" i="15"/>
  <c r="E126" i="15"/>
  <c r="F126" i="15"/>
  <c r="D105" i="15"/>
  <c r="E105" i="15"/>
  <c r="F105" i="15"/>
  <c r="D107" i="15"/>
  <c r="E107" i="15"/>
  <c r="F107" i="15"/>
  <c r="C105" i="6"/>
  <c r="C105" i="7"/>
  <c r="X126" i="4"/>
  <c r="T126" i="4"/>
  <c r="K126" i="4"/>
  <c r="X105" i="4"/>
  <c r="X107" i="4"/>
  <c r="T105" i="4"/>
  <c r="T107" i="4"/>
  <c r="K105" i="4"/>
  <c r="X30" i="4"/>
  <c r="C105" i="13" l="1"/>
  <c r="C30" i="13"/>
  <c r="Q105" i="4"/>
  <c r="C105" i="4" s="1"/>
  <c r="C126" i="9"/>
  <c r="K126" i="10"/>
  <c r="M126" i="10" s="1"/>
  <c r="I126" i="17" s="1"/>
  <c r="C105" i="9"/>
  <c r="K105" i="10"/>
  <c r="M105" i="10" s="1"/>
  <c r="I105" i="17" s="1"/>
  <c r="Q126" i="4"/>
  <c r="C126" i="4" s="1"/>
  <c r="AD126" i="4" s="1"/>
  <c r="C126" i="13"/>
  <c r="C126" i="8"/>
  <c r="C126" i="15" l="1"/>
  <c r="G126" i="15" s="1"/>
  <c r="C105" i="15"/>
  <c r="G105" i="15" s="1"/>
  <c r="AD105" i="4"/>
  <c r="F148" i="15" l="1"/>
  <c r="F149" i="15"/>
  <c r="F150" i="15"/>
  <c r="F151" i="15"/>
  <c r="F152" i="15"/>
  <c r="F153" i="15"/>
  <c r="F154" i="15"/>
  <c r="F155" i="15"/>
  <c r="F156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D148" i="15"/>
  <c r="E148" i="15"/>
  <c r="D149" i="15"/>
  <c r="E149" i="15"/>
  <c r="D150" i="15"/>
  <c r="E150" i="15"/>
  <c r="D151" i="15"/>
  <c r="E151" i="15"/>
  <c r="D152" i="15"/>
  <c r="E152" i="15"/>
  <c r="D153" i="15"/>
  <c r="E153" i="15"/>
  <c r="D154" i="15"/>
  <c r="E154" i="15"/>
  <c r="D155" i="15"/>
  <c r="E155" i="15"/>
  <c r="D156" i="15"/>
  <c r="E156" i="15"/>
  <c r="D129" i="15"/>
  <c r="E129" i="15"/>
  <c r="D130" i="15"/>
  <c r="E130" i="15"/>
  <c r="D131" i="15"/>
  <c r="E131" i="15"/>
  <c r="D132" i="15"/>
  <c r="E132" i="15"/>
  <c r="D133" i="15"/>
  <c r="E133" i="15"/>
  <c r="D134" i="15"/>
  <c r="E134" i="15"/>
  <c r="D135" i="15"/>
  <c r="E135" i="15"/>
  <c r="D136" i="15"/>
  <c r="E136" i="15"/>
  <c r="D137" i="15"/>
  <c r="E137" i="15"/>
  <c r="D138" i="15"/>
  <c r="E138" i="15"/>
  <c r="D139" i="15"/>
  <c r="E139" i="15"/>
  <c r="D140" i="15"/>
  <c r="E140" i="15"/>
  <c r="D141" i="15"/>
  <c r="E141" i="15"/>
  <c r="D142" i="15"/>
  <c r="E142" i="15"/>
  <c r="D143" i="15"/>
  <c r="E143" i="15"/>
  <c r="D144" i="15"/>
  <c r="E144" i="15"/>
  <c r="D145" i="15"/>
  <c r="E145" i="15"/>
  <c r="D110" i="15"/>
  <c r="E110" i="15"/>
  <c r="D111" i="15"/>
  <c r="E111" i="15"/>
  <c r="D112" i="15"/>
  <c r="E112" i="15"/>
  <c r="D113" i="15"/>
  <c r="E113" i="15"/>
  <c r="D114" i="15"/>
  <c r="E114" i="15"/>
  <c r="D115" i="15"/>
  <c r="E115" i="15"/>
  <c r="D116" i="15"/>
  <c r="E116" i="15"/>
  <c r="D117" i="15"/>
  <c r="E117" i="15"/>
  <c r="D118" i="15"/>
  <c r="E118" i="15"/>
  <c r="D119" i="15"/>
  <c r="E119" i="15"/>
  <c r="D120" i="15"/>
  <c r="E120" i="15"/>
  <c r="D121" i="15"/>
  <c r="E121" i="15"/>
  <c r="D122" i="15"/>
  <c r="E122" i="15"/>
  <c r="D123" i="15"/>
  <c r="E123" i="15"/>
  <c r="D124" i="15"/>
  <c r="E124" i="15"/>
  <c r="D125" i="15"/>
  <c r="E125" i="15"/>
  <c r="D80" i="15"/>
  <c r="E80" i="15"/>
  <c r="D81" i="15"/>
  <c r="E81" i="15"/>
  <c r="D82" i="15"/>
  <c r="E82" i="15"/>
  <c r="D83" i="15"/>
  <c r="E83" i="15"/>
  <c r="D84" i="15"/>
  <c r="E84" i="15"/>
  <c r="D85" i="15"/>
  <c r="E85" i="15"/>
  <c r="D86" i="15"/>
  <c r="E86" i="15"/>
  <c r="D87" i="15"/>
  <c r="E87" i="15"/>
  <c r="D88" i="15"/>
  <c r="E88" i="15"/>
  <c r="D89" i="15"/>
  <c r="E89" i="15"/>
  <c r="D90" i="15"/>
  <c r="E90" i="15"/>
  <c r="D91" i="15"/>
  <c r="E91" i="15"/>
  <c r="D92" i="15"/>
  <c r="E92" i="15"/>
  <c r="D93" i="15"/>
  <c r="E93" i="15"/>
  <c r="D94" i="15"/>
  <c r="E94" i="15"/>
  <c r="D95" i="15"/>
  <c r="E95" i="15"/>
  <c r="D96" i="15"/>
  <c r="E96" i="15"/>
  <c r="D97" i="15"/>
  <c r="E97" i="15"/>
  <c r="D98" i="15"/>
  <c r="E98" i="15"/>
  <c r="D99" i="15"/>
  <c r="E99" i="15"/>
  <c r="D100" i="15"/>
  <c r="E100" i="15"/>
  <c r="D101" i="15"/>
  <c r="E101" i="15"/>
  <c r="D102" i="15"/>
  <c r="E102" i="15"/>
  <c r="D103" i="15"/>
  <c r="E103" i="15"/>
  <c r="D104" i="15"/>
  <c r="E104" i="15"/>
  <c r="D53" i="15"/>
  <c r="E53" i="15"/>
  <c r="D54" i="15"/>
  <c r="E54" i="15"/>
  <c r="D55" i="15"/>
  <c r="E55" i="15"/>
  <c r="D56" i="15"/>
  <c r="E56" i="15"/>
  <c r="D57" i="15"/>
  <c r="E57" i="15"/>
  <c r="D58" i="15"/>
  <c r="E58" i="15"/>
  <c r="D59" i="15"/>
  <c r="E59" i="15"/>
  <c r="D60" i="15"/>
  <c r="E60" i="15"/>
  <c r="D61" i="15"/>
  <c r="E61" i="15"/>
  <c r="D62" i="15"/>
  <c r="E62" i="15"/>
  <c r="D63" i="15"/>
  <c r="E63" i="15"/>
  <c r="D64" i="15"/>
  <c r="E64" i="15"/>
  <c r="D65" i="15"/>
  <c r="E65" i="15"/>
  <c r="D66" i="15"/>
  <c r="E66" i="15"/>
  <c r="D67" i="15"/>
  <c r="E67" i="15"/>
  <c r="D68" i="15"/>
  <c r="E68" i="15"/>
  <c r="D69" i="15"/>
  <c r="E69" i="15"/>
  <c r="D70" i="15"/>
  <c r="E70" i="15"/>
  <c r="D71" i="15"/>
  <c r="E71" i="15"/>
  <c r="D72" i="15"/>
  <c r="E72" i="15"/>
  <c r="D73" i="15"/>
  <c r="E73" i="15"/>
  <c r="D74" i="15"/>
  <c r="E74" i="15"/>
  <c r="D75" i="15"/>
  <c r="E75" i="15"/>
  <c r="D76" i="15"/>
  <c r="E76" i="15"/>
  <c r="D77" i="15"/>
  <c r="E77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39" i="15"/>
  <c r="E39" i="15"/>
  <c r="D40" i="15"/>
  <c r="E40" i="15"/>
  <c r="D41" i="15"/>
  <c r="E41" i="15"/>
  <c r="D42" i="15"/>
  <c r="E42" i="15"/>
  <c r="D43" i="15"/>
  <c r="E43" i="15"/>
  <c r="D44" i="15"/>
  <c r="E44" i="15"/>
  <c r="D45" i="15"/>
  <c r="E45" i="15"/>
  <c r="D46" i="15"/>
  <c r="E46" i="15"/>
  <c r="D47" i="15"/>
  <c r="E47" i="15"/>
  <c r="D48" i="15"/>
  <c r="E48" i="15"/>
  <c r="D49" i="15"/>
  <c r="E49" i="15"/>
  <c r="D50" i="15"/>
  <c r="E50" i="15"/>
  <c r="D52" i="15" l="1"/>
  <c r="E52" i="15"/>
  <c r="L128" i="15" l="1"/>
  <c r="K128" i="15"/>
  <c r="J128" i="15"/>
  <c r="L109" i="15"/>
  <c r="K109" i="15"/>
  <c r="J109" i="15"/>
  <c r="L79" i="15"/>
  <c r="K79" i="15"/>
  <c r="J79" i="15"/>
  <c r="L52" i="15"/>
  <c r="K52" i="15"/>
  <c r="J52" i="15"/>
  <c r="L32" i="15"/>
  <c r="K32" i="15"/>
  <c r="J32" i="15"/>
  <c r="L11" i="15"/>
  <c r="K11" i="15"/>
  <c r="J11" i="15"/>
  <c r="F158" i="15"/>
  <c r="E158" i="15"/>
  <c r="D158" i="15"/>
  <c r="F147" i="15"/>
  <c r="E147" i="15"/>
  <c r="D147" i="15"/>
  <c r="F128" i="15"/>
  <c r="E128" i="15"/>
  <c r="D128" i="15"/>
  <c r="F109" i="15"/>
  <c r="E109" i="15"/>
  <c r="D109" i="15"/>
  <c r="F79" i="15"/>
  <c r="E79" i="15"/>
  <c r="D79" i="15"/>
  <c r="F52" i="15"/>
  <c r="F32" i="15"/>
  <c r="E32" i="15"/>
  <c r="D32" i="15"/>
  <c r="F11" i="15"/>
  <c r="E11" i="15"/>
  <c r="D11" i="15"/>
  <c r="F9" i="15" l="1"/>
  <c r="E9" i="15"/>
  <c r="D9" i="15"/>
  <c r="W32" i="13" l="1"/>
  <c r="X32" i="13"/>
  <c r="Y32" i="13"/>
  <c r="V32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D150" i="8" l="1"/>
  <c r="D151" i="8"/>
  <c r="D152" i="8"/>
  <c r="D153" i="8"/>
  <c r="D154" i="8"/>
  <c r="D155" i="8"/>
  <c r="D156" i="8"/>
  <c r="D149" i="8"/>
  <c r="D148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31" i="8"/>
  <c r="D130" i="8"/>
  <c r="D129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10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7" i="8"/>
  <c r="D84" i="8"/>
  <c r="D83" i="8"/>
  <c r="D82" i="8"/>
  <c r="D81" i="8"/>
  <c r="D80" i="8"/>
  <c r="D72" i="8"/>
  <c r="D73" i="8"/>
  <c r="D74" i="8"/>
  <c r="D75" i="8"/>
  <c r="D76" i="8"/>
  <c r="D77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33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30" i="8"/>
  <c r="P76" i="13" l="1"/>
  <c r="P77" i="13"/>
  <c r="K76" i="13"/>
  <c r="K77" i="13"/>
  <c r="D76" i="13"/>
  <c r="D77" i="13"/>
  <c r="I76" i="11"/>
  <c r="C76" i="11" s="1"/>
  <c r="I77" i="11"/>
  <c r="C77" i="11" s="1"/>
  <c r="E76" i="10"/>
  <c r="G76" i="10" s="1"/>
  <c r="G77" i="10"/>
  <c r="D76" i="9"/>
  <c r="D77" i="9"/>
  <c r="C76" i="8"/>
  <c r="C77" i="8"/>
  <c r="C76" i="7"/>
  <c r="C77" i="7"/>
  <c r="C76" i="6"/>
  <c r="C77" i="6"/>
  <c r="X76" i="4"/>
  <c r="X77" i="4"/>
  <c r="T76" i="4"/>
  <c r="T77" i="4"/>
  <c r="K76" i="4"/>
  <c r="K77" i="4"/>
  <c r="C77" i="9" l="1"/>
  <c r="K77" i="10"/>
  <c r="M77" i="10" s="1"/>
  <c r="I77" i="17" s="1"/>
  <c r="C76" i="9"/>
  <c r="K76" i="10"/>
  <c r="M76" i="10" s="1"/>
  <c r="I76" i="17" s="1"/>
  <c r="C77" i="13"/>
  <c r="Q77" i="4"/>
  <c r="C77" i="4" s="1"/>
  <c r="C76" i="13"/>
  <c r="Q76" i="4"/>
  <c r="C76" i="4" s="1"/>
  <c r="Y52" i="13"/>
  <c r="AD77" i="4" l="1"/>
  <c r="C77" i="15"/>
  <c r="G77" i="15" s="1"/>
  <c r="AD76" i="4"/>
  <c r="C76" i="15"/>
  <c r="G76" i="15" s="1"/>
  <c r="E158" i="13"/>
  <c r="F158" i="13"/>
  <c r="G158" i="13"/>
  <c r="H158" i="13"/>
  <c r="I158" i="13"/>
  <c r="J158" i="13"/>
  <c r="L158" i="13"/>
  <c r="M158" i="13"/>
  <c r="N158" i="13"/>
  <c r="O158" i="13"/>
  <c r="Q158" i="13"/>
  <c r="R158" i="13"/>
  <c r="S158" i="13"/>
  <c r="T158" i="13"/>
  <c r="V158" i="13"/>
  <c r="W158" i="13"/>
  <c r="X158" i="13"/>
  <c r="Y158" i="13"/>
  <c r="L147" i="13"/>
  <c r="M147" i="13"/>
  <c r="E147" i="13"/>
  <c r="F147" i="13"/>
  <c r="G147" i="13"/>
  <c r="H147" i="13"/>
  <c r="I147" i="13"/>
  <c r="L128" i="13"/>
  <c r="M128" i="13"/>
  <c r="E128" i="13"/>
  <c r="F128" i="13"/>
  <c r="G128" i="13"/>
  <c r="H128" i="13"/>
  <c r="I128" i="13"/>
  <c r="L109" i="13"/>
  <c r="M109" i="13"/>
  <c r="E109" i="13"/>
  <c r="F109" i="13"/>
  <c r="G109" i="13"/>
  <c r="H109" i="13"/>
  <c r="I109" i="13"/>
  <c r="L79" i="13"/>
  <c r="M79" i="13"/>
  <c r="E79" i="13"/>
  <c r="F79" i="13"/>
  <c r="G79" i="13"/>
  <c r="H79" i="13"/>
  <c r="I79" i="13"/>
  <c r="L52" i="13"/>
  <c r="M52" i="13"/>
  <c r="E52" i="13"/>
  <c r="F52" i="13"/>
  <c r="G52" i="13"/>
  <c r="H52" i="13"/>
  <c r="I52" i="13"/>
  <c r="L32" i="13"/>
  <c r="M32" i="13"/>
  <c r="E32" i="13"/>
  <c r="F32" i="13"/>
  <c r="G32" i="13"/>
  <c r="H32" i="13"/>
  <c r="I32" i="13"/>
  <c r="L11" i="13"/>
  <c r="M11" i="13"/>
  <c r="E11" i="13"/>
  <c r="F11" i="13"/>
  <c r="G11" i="13"/>
  <c r="H11" i="13"/>
  <c r="I11" i="13"/>
  <c r="K150" i="13"/>
  <c r="K151" i="13"/>
  <c r="K152" i="13"/>
  <c r="K153" i="13"/>
  <c r="K154" i="13"/>
  <c r="K155" i="13"/>
  <c r="K156" i="13"/>
  <c r="K149" i="13"/>
  <c r="K148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30" i="13"/>
  <c r="K129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1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80" i="13"/>
  <c r="K70" i="13"/>
  <c r="K71" i="13"/>
  <c r="K72" i="13"/>
  <c r="K73" i="13"/>
  <c r="K74" i="13"/>
  <c r="K75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D150" i="13"/>
  <c r="D151" i="13"/>
  <c r="D152" i="13"/>
  <c r="D153" i="13"/>
  <c r="D154" i="13"/>
  <c r="D155" i="13"/>
  <c r="D156" i="13"/>
  <c r="D149" i="13"/>
  <c r="D148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30" i="13"/>
  <c r="D129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10" i="13"/>
  <c r="D99" i="13"/>
  <c r="D100" i="13"/>
  <c r="D101" i="13"/>
  <c r="D102" i="13"/>
  <c r="D103" i="13"/>
  <c r="D104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0" i="13"/>
  <c r="D71" i="13"/>
  <c r="D72" i="13"/>
  <c r="D73" i="13"/>
  <c r="D74" i="13"/>
  <c r="D75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P156" i="13"/>
  <c r="P155" i="13"/>
  <c r="P154" i="13"/>
  <c r="P153" i="13"/>
  <c r="P152" i="13"/>
  <c r="P151" i="13"/>
  <c r="P150" i="13"/>
  <c r="P149" i="13"/>
  <c r="P148" i="13"/>
  <c r="Y147" i="13"/>
  <c r="X147" i="13"/>
  <c r="W147" i="13"/>
  <c r="V147" i="13"/>
  <c r="T147" i="13"/>
  <c r="S147" i="13"/>
  <c r="R147" i="13"/>
  <c r="Q147" i="13"/>
  <c r="O147" i="13"/>
  <c r="N147" i="13"/>
  <c r="J147" i="13"/>
  <c r="P145" i="13"/>
  <c r="P144" i="13"/>
  <c r="P143" i="13"/>
  <c r="P142" i="13"/>
  <c r="P141" i="13"/>
  <c r="P140" i="13"/>
  <c r="P139" i="13"/>
  <c r="P138" i="13"/>
  <c r="P137" i="13"/>
  <c r="P136" i="13"/>
  <c r="P135" i="13"/>
  <c r="P134" i="13"/>
  <c r="P133" i="13"/>
  <c r="P132" i="13"/>
  <c r="P131" i="13"/>
  <c r="P130" i="13"/>
  <c r="P129" i="13"/>
  <c r="Y128" i="13"/>
  <c r="X128" i="13"/>
  <c r="W128" i="13"/>
  <c r="V128" i="13"/>
  <c r="T128" i="13"/>
  <c r="S128" i="13"/>
  <c r="R128" i="13"/>
  <c r="Q128" i="13"/>
  <c r="O128" i="13"/>
  <c r="N128" i="13"/>
  <c r="J128" i="13"/>
  <c r="Y109" i="13"/>
  <c r="X109" i="13"/>
  <c r="W109" i="13"/>
  <c r="V109" i="13"/>
  <c r="T109" i="13"/>
  <c r="S109" i="13"/>
  <c r="R109" i="13"/>
  <c r="Q109" i="13"/>
  <c r="O109" i="13"/>
  <c r="N109" i="13"/>
  <c r="J109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Y79" i="13"/>
  <c r="X79" i="13"/>
  <c r="W79" i="13"/>
  <c r="V79" i="13"/>
  <c r="T79" i="13"/>
  <c r="S79" i="13"/>
  <c r="R79" i="13"/>
  <c r="Q79" i="13"/>
  <c r="O79" i="13"/>
  <c r="N79" i="13"/>
  <c r="J79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X52" i="13"/>
  <c r="W52" i="13"/>
  <c r="V52" i="13"/>
  <c r="T52" i="13"/>
  <c r="S52" i="13"/>
  <c r="R52" i="13"/>
  <c r="Q52" i="13"/>
  <c r="O52" i="13"/>
  <c r="N52" i="13"/>
  <c r="J52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T32" i="13"/>
  <c r="S32" i="13"/>
  <c r="R32" i="13"/>
  <c r="Q32" i="13"/>
  <c r="O32" i="13"/>
  <c r="N32" i="13"/>
  <c r="J32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Y11" i="13"/>
  <c r="X11" i="13"/>
  <c r="W11" i="13"/>
  <c r="V11" i="13"/>
  <c r="T11" i="13"/>
  <c r="S11" i="13"/>
  <c r="R11" i="13"/>
  <c r="Q11" i="13"/>
  <c r="O11" i="13"/>
  <c r="N11" i="13"/>
  <c r="J11" i="13"/>
  <c r="R158" i="11"/>
  <c r="Q158" i="11"/>
  <c r="O158" i="11"/>
  <c r="M158" i="11"/>
  <c r="L158" i="11"/>
  <c r="K158" i="11"/>
  <c r="J158" i="11"/>
  <c r="H158" i="11"/>
  <c r="G158" i="11"/>
  <c r="F158" i="11"/>
  <c r="E158" i="11"/>
  <c r="D158" i="11"/>
  <c r="I156" i="11"/>
  <c r="C156" i="11" s="1"/>
  <c r="I155" i="11"/>
  <c r="C155" i="11" s="1"/>
  <c r="I154" i="11"/>
  <c r="C154" i="11" s="1"/>
  <c r="I153" i="11"/>
  <c r="C153" i="11" s="1"/>
  <c r="I152" i="11"/>
  <c r="C152" i="11" s="1"/>
  <c r="I151" i="11"/>
  <c r="C151" i="11" s="1"/>
  <c r="I150" i="11"/>
  <c r="C150" i="11" s="1"/>
  <c r="I149" i="11"/>
  <c r="C149" i="11" s="1"/>
  <c r="I148" i="11"/>
  <c r="C148" i="11" s="1"/>
  <c r="R147" i="11"/>
  <c r="Q147" i="11"/>
  <c r="O147" i="11"/>
  <c r="M147" i="11"/>
  <c r="L147" i="11"/>
  <c r="K147" i="11"/>
  <c r="J147" i="11"/>
  <c r="H147" i="11"/>
  <c r="G147" i="11"/>
  <c r="F147" i="11"/>
  <c r="E147" i="11"/>
  <c r="D147" i="11"/>
  <c r="I145" i="11"/>
  <c r="C145" i="11" s="1"/>
  <c r="I144" i="11"/>
  <c r="C144" i="11" s="1"/>
  <c r="I143" i="11"/>
  <c r="C143" i="11" s="1"/>
  <c r="I142" i="11"/>
  <c r="C142" i="11" s="1"/>
  <c r="I141" i="11"/>
  <c r="C141" i="11" s="1"/>
  <c r="I140" i="11"/>
  <c r="C140" i="11" s="1"/>
  <c r="I139" i="11"/>
  <c r="C139" i="11" s="1"/>
  <c r="I138" i="11"/>
  <c r="C138" i="11" s="1"/>
  <c r="I137" i="11"/>
  <c r="C137" i="11" s="1"/>
  <c r="I136" i="11"/>
  <c r="C136" i="11" s="1"/>
  <c r="I135" i="11"/>
  <c r="C135" i="11" s="1"/>
  <c r="I134" i="11"/>
  <c r="C134" i="11" s="1"/>
  <c r="I133" i="11"/>
  <c r="C133" i="11" s="1"/>
  <c r="I132" i="11"/>
  <c r="C132" i="11" s="1"/>
  <c r="I131" i="11"/>
  <c r="C131" i="11" s="1"/>
  <c r="I130" i="11"/>
  <c r="C130" i="11" s="1"/>
  <c r="I129" i="11"/>
  <c r="C129" i="11" s="1"/>
  <c r="R128" i="11"/>
  <c r="Q128" i="11"/>
  <c r="O128" i="11"/>
  <c r="M128" i="11"/>
  <c r="L128" i="11"/>
  <c r="K128" i="11"/>
  <c r="J128" i="11"/>
  <c r="H128" i="11"/>
  <c r="G128" i="11"/>
  <c r="F128" i="11"/>
  <c r="E128" i="11"/>
  <c r="D128" i="11"/>
  <c r="I125" i="11"/>
  <c r="C125" i="11" s="1"/>
  <c r="I124" i="11"/>
  <c r="C124" i="11" s="1"/>
  <c r="I123" i="11"/>
  <c r="C123" i="11" s="1"/>
  <c r="I122" i="11"/>
  <c r="C122" i="11" s="1"/>
  <c r="I121" i="11"/>
  <c r="C121" i="11" s="1"/>
  <c r="I120" i="11"/>
  <c r="C120" i="11" s="1"/>
  <c r="I119" i="11"/>
  <c r="C119" i="11" s="1"/>
  <c r="I118" i="11"/>
  <c r="C118" i="11" s="1"/>
  <c r="I117" i="11"/>
  <c r="C117" i="11" s="1"/>
  <c r="I116" i="11"/>
  <c r="C116" i="11" s="1"/>
  <c r="I115" i="11"/>
  <c r="C115" i="11" s="1"/>
  <c r="I114" i="11"/>
  <c r="C114" i="11" s="1"/>
  <c r="I113" i="11"/>
  <c r="C113" i="11" s="1"/>
  <c r="I112" i="11"/>
  <c r="C112" i="11" s="1"/>
  <c r="I111" i="11"/>
  <c r="C111" i="11" s="1"/>
  <c r="I110" i="11"/>
  <c r="C110" i="11" s="1"/>
  <c r="R109" i="11"/>
  <c r="Q109" i="11"/>
  <c r="O109" i="11"/>
  <c r="M109" i="11"/>
  <c r="L109" i="11"/>
  <c r="K109" i="11"/>
  <c r="J109" i="11"/>
  <c r="H109" i="11"/>
  <c r="G109" i="11"/>
  <c r="F109" i="11"/>
  <c r="E109" i="11"/>
  <c r="D109" i="11"/>
  <c r="C107" i="11"/>
  <c r="I104" i="11"/>
  <c r="C104" i="11" s="1"/>
  <c r="I103" i="11"/>
  <c r="C103" i="11" s="1"/>
  <c r="I102" i="11"/>
  <c r="C102" i="11" s="1"/>
  <c r="I101" i="11"/>
  <c r="C101" i="11" s="1"/>
  <c r="I100" i="11"/>
  <c r="C100" i="11" s="1"/>
  <c r="I99" i="11"/>
  <c r="C99" i="11" s="1"/>
  <c r="I98" i="11"/>
  <c r="C98" i="11" s="1"/>
  <c r="I97" i="11"/>
  <c r="C97" i="11" s="1"/>
  <c r="I96" i="11"/>
  <c r="C96" i="11" s="1"/>
  <c r="I95" i="11"/>
  <c r="C95" i="11" s="1"/>
  <c r="I94" i="11"/>
  <c r="C94" i="11" s="1"/>
  <c r="I93" i="11"/>
  <c r="C93" i="11" s="1"/>
  <c r="I92" i="11"/>
  <c r="C92" i="11" s="1"/>
  <c r="I91" i="11"/>
  <c r="C91" i="11" s="1"/>
  <c r="I90" i="11"/>
  <c r="C90" i="11" s="1"/>
  <c r="I89" i="11"/>
  <c r="C89" i="11" s="1"/>
  <c r="I88" i="11"/>
  <c r="C88" i="11" s="1"/>
  <c r="I87" i="11"/>
  <c r="C87" i="11" s="1"/>
  <c r="I86" i="11"/>
  <c r="C86" i="11" s="1"/>
  <c r="I85" i="11"/>
  <c r="C85" i="11" s="1"/>
  <c r="I84" i="11"/>
  <c r="C84" i="11" s="1"/>
  <c r="I83" i="11"/>
  <c r="C83" i="11" s="1"/>
  <c r="I82" i="11"/>
  <c r="C82" i="11" s="1"/>
  <c r="I81" i="11"/>
  <c r="C81" i="11" s="1"/>
  <c r="I80" i="11"/>
  <c r="C80" i="11" s="1"/>
  <c r="M79" i="11"/>
  <c r="L79" i="11"/>
  <c r="K79" i="11"/>
  <c r="J79" i="11"/>
  <c r="H79" i="11"/>
  <c r="G79" i="11"/>
  <c r="F79" i="11"/>
  <c r="E79" i="11"/>
  <c r="D79" i="11"/>
  <c r="I75" i="11"/>
  <c r="C75" i="11" s="1"/>
  <c r="I74" i="11"/>
  <c r="C74" i="11" s="1"/>
  <c r="I73" i="11"/>
  <c r="C73" i="11" s="1"/>
  <c r="I72" i="11"/>
  <c r="C72" i="11" s="1"/>
  <c r="I71" i="11"/>
  <c r="C71" i="11" s="1"/>
  <c r="I70" i="11"/>
  <c r="C70" i="11" s="1"/>
  <c r="I69" i="11"/>
  <c r="C69" i="11" s="1"/>
  <c r="I68" i="11"/>
  <c r="C68" i="11" s="1"/>
  <c r="I67" i="11"/>
  <c r="C67" i="11" s="1"/>
  <c r="I66" i="11"/>
  <c r="C66" i="11" s="1"/>
  <c r="I65" i="11"/>
  <c r="C65" i="11" s="1"/>
  <c r="I64" i="11"/>
  <c r="C64" i="11" s="1"/>
  <c r="I63" i="11"/>
  <c r="C63" i="11" s="1"/>
  <c r="I62" i="11"/>
  <c r="C62" i="11" s="1"/>
  <c r="I61" i="11"/>
  <c r="C61" i="11" s="1"/>
  <c r="I60" i="11"/>
  <c r="C60" i="11" s="1"/>
  <c r="I59" i="11"/>
  <c r="C59" i="11" s="1"/>
  <c r="I58" i="11"/>
  <c r="C58" i="11" s="1"/>
  <c r="I57" i="11"/>
  <c r="C57" i="11" s="1"/>
  <c r="I56" i="11"/>
  <c r="C56" i="11" s="1"/>
  <c r="I55" i="11"/>
  <c r="C55" i="11" s="1"/>
  <c r="I54" i="11"/>
  <c r="C54" i="11" s="1"/>
  <c r="I53" i="11"/>
  <c r="C53" i="11" s="1"/>
  <c r="R52" i="11"/>
  <c r="Q52" i="11"/>
  <c r="O52" i="11"/>
  <c r="M52" i="11"/>
  <c r="L52" i="11"/>
  <c r="K52" i="11"/>
  <c r="J52" i="11"/>
  <c r="H52" i="11"/>
  <c r="G52" i="11"/>
  <c r="F52" i="11"/>
  <c r="E52" i="11"/>
  <c r="D52" i="11"/>
  <c r="I50" i="11"/>
  <c r="C50" i="11" s="1"/>
  <c r="I49" i="11"/>
  <c r="C49" i="11" s="1"/>
  <c r="I48" i="11"/>
  <c r="C48" i="11" s="1"/>
  <c r="I47" i="11"/>
  <c r="C47" i="11" s="1"/>
  <c r="I46" i="11"/>
  <c r="C46" i="11" s="1"/>
  <c r="I45" i="11"/>
  <c r="C45" i="11" s="1"/>
  <c r="I44" i="11"/>
  <c r="C44" i="11" s="1"/>
  <c r="I43" i="11"/>
  <c r="C43" i="11" s="1"/>
  <c r="I42" i="11"/>
  <c r="C42" i="11" s="1"/>
  <c r="I41" i="11"/>
  <c r="C41" i="11" s="1"/>
  <c r="I40" i="11"/>
  <c r="C40" i="11" s="1"/>
  <c r="I39" i="11"/>
  <c r="C39" i="11" s="1"/>
  <c r="I38" i="11"/>
  <c r="C38" i="11" s="1"/>
  <c r="I37" i="11"/>
  <c r="C37" i="11" s="1"/>
  <c r="I36" i="11"/>
  <c r="C36" i="11" s="1"/>
  <c r="I35" i="11"/>
  <c r="C35" i="11" s="1"/>
  <c r="I34" i="11"/>
  <c r="C34" i="11" s="1"/>
  <c r="I33" i="11"/>
  <c r="C33" i="11" s="1"/>
  <c r="R32" i="11"/>
  <c r="Q32" i="11"/>
  <c r="O32" i="11"/>
  <c r="M32" i="11"/>
  <c r="L32" i="11"/>
  <c r="K32" i="11"/>
  <c r="J32" i="11"/>
  <c r="H32" i="11"/>
  <c r="G32" i="11"/>
  <c r="F32" i="11"/>
  <c r="E32" i="11"/>
  <c r="D32" i="11"/>
  <c r="C30" i="11"/>
  <c r="I27" i="11"/>
  <c r="C27" i="11" s="1"/>
  <c r="I26" i="11"/>
  <c r="C26" i="11" s="1"/>
  <c r="I25" i="11"/>
  <c r="C25" i="11" s="1"/>
  <c r="I24" i="11"/>
  <c r="C24" i="11" s="1"/>
  <c r="I23" i="11"/>
  <c r="C23" i="11" s="1"/>
  <c r="I22" i="11"/>
  <c r="C22" i="11" s="1"/>
  <c r="I21" i="11"/>
  <c r="C21" i="11" s="1"/>
  <c r="I20" i="11"/>
  <c r="C20" i="11" s="1"/>
  <c r="I19" i="11"/>
  <c r="C19" i="11" s="1"/>
  <c r="I18" i="11"/>
  <c r="C18" i="11" s="1"/>
  <c r="I17" i="11"/>
  <c r="C17" i="11" s="1"/>
  <c r="I16" i="11"/>
  <c r="C16" i="11" s="1"/>
  <c r="I15" i="11"/>
  <c r="C15" i="11" s="1"/>
  <c r="I14" i="11"/>
  <c r="C14" i="11" s="1"/>
  <c r="I13" i="11"/>
  <c r="C13" i="11" s="1"/>
  <c r="I12" i="11"/>
  <c r="C12" i="11" s="1"/>
  <c r="R11" i="11"/>
  <c r="Q11" i="11"/>
  <c r="O11" i="11"/>
  <c r="M11" i="11"/>
  <c r="L11" i="11"/>
  <c r="K11" i="11"/>
  <c r="J11" i="11"/>
  <c r="H11" i="11"/>
  <c r="G11" i="11"/>
  <c r="F11" i="11"/>
  <c r="E11" i="11"/>
  <c r="D11" i="11"/>
  <c r="C156" i="13" l="1"/>
  <c r="C152" i="13"/>
  <c r="C149" i="13"/>
  <c r="C153" i="13"/>
  <c r="D128" i="13"/>
  <c r="P128" i="13"/>
  <c r="D158" i="13"/>
  <c r="C57" i="13"/>
  <c r="C63" i="13"/>
  <c r="C75" i="13"/>
  <c r="C14" i="13"/>
  <c r="C15" i="13"/>
  <c r="C18" i="13"/>
  <c r="C20" i="13"/>
  <c r="C22" i="13"/>
  <c r="P52" i="13"/>
  <c r="C61" i="13"/>
  <c r="C65" i="13"/>
  <c r="C69" i="13"/>
  <c r="C73" i="13"/>
  <c r="C33" i="13"/>
  <c r="C48" i="13"/>
  <c r="C45" i="13"/>
  <c r="C41" i="13"/>
  <c r="C37" i="13"/>
  <c r="C54" i="13"/>
  <c r="C60" i="13"/>
  <c r="C64" i="13"/>
  <c r="C68" i="13"/>
  <c r="P32" i="13"/>
  <c r="C26" i="13"/>
  <c r="C24" i="13"/>
  <c r="C13" i="13"/>
  <c r="C145" i="13"/>
  <c r="C141" i="13"/>
  <c r="C137" i="13"/>
  <c r="C134" i="13"/>
  <c r="C53" i="13"/>
  <c r="C59" i="13"/>
  <c r="C67" i="13"/>
  <c r="C71" i="13"/>
  <c r="P147" i="13"/>
  <c r="C155" i="13"/>
  <c r="C151" i="13"/>
  <c r="C148" i="13"/>
  <c r="C154" i="13"/>
  <c r="C150" i="13"/>
  <c r="C129" i="13"/>
  <c r="C140" i="13"/>
  <c r="C136" i="13"/>
  <c r="C133" i="13"/>
  <c r="C130" i="13"/>
  <c r="C143" i="13"/>
  <c r="C139" i="13"/>
  <c r="C135" i="13"/>
  <c r="C132" i="13"/>
  <c r="C144" i="13"/>
  <c r="T9" i="13"/>
  <c r="C142" i="13"/>
  <c r="C138" i="13"/>
  <c r="C121" i="13"/>
  <c r="C118" i="13"/>
  <c r="C115" i="13"/>
  <c r="C111" i="13"/>
  <c r="Y9" i="13"/>
  <c r="C124" i="13"/>
  <c r="C120" i="13"/>
  <c r="C114" i="13"/>
  <c r="C110" i="13"/>
  <c r="C123" i="13"/>
  <c r="C117" i="13"/>
  <c r="C113" i="13"/>
  <c r="C125" i="13"/>
  <c r="C122" i="13"/>
  <c r="C119" i="13"/>
  <c r="C116" i="13"/>
  <c r="C112" i="13"/>
  <c r="C104" i="13"/>
  <c r="C101" i="13"/>
  <c r="C96" i="13"/>
  <c r="C93" i="13"/>
  <c r="C89" i="13"/>
  <c r="C86" i="13"/>
  <c r="C81" i="13"/>
  <c r="C80" i="13"/>
  <c r="C103" i="13"/>
  <c r="C100" i="13"/>
  <c r="C92" i="13"/>
  <c r="C88" i="13"/>
  <c r="C84" i="13"/>
  <c r="C99" i="13"/>
  <c r="C98" i="13"/>
  <c r="C95" i="13"/>
  <c r="C91" i="13"/>
  <c r="C83" i="13"/>
  <c r="C102" i="13"/>
  <c r="C97" i="13"/>
  <c r="C94" i="13"/>
  <c r="C90" i="13"/>
  <c r="C87" i="13"/>
  <c r="C85" i="13"/>
  <c r="C82" i="13"/>
  <c r="C55" i="13"/>
  <c r="C74" i="13"/>
  <c r="C70" i="13"/>
  <c r="C56" i="13"/>
  <c r="C58" i="13"/>
  <c r="C62" i="13"/>
  <c r="C66" i="13"/>
  <c r="C72" i="13"/>
  <c r="R9" i="13"/>
  <c r="W9" i="13"/>
  <c r="C34" i="13"/>
  <c r="C47" i="13"/>
  <c r="C44" i="13"/>
  <c r="C40" i="13"/>
  <c r="C36" i="13"/>
  <c r="C49" i="13"/>
  <c r="C46" i="13"/>
  <c r="C42" i="13"/>
  <c r="C38" i="13"/>
  <c r="C50" i="13"/>
  <c r="C43" i="13"/>
  <c r="C39" i="13"/>
  <c r="C35" i="13"/>
  <c r="P11" i="13"/>
  <c r="P158" i="13"/>
  <c r="C27" i="13"/>
  <c r="C25" i="13"/>
  <c r="C17" i="13"/>
  <c r="C23" i="13"/>
  <c r="C21" i="13"/>
  <c r="C19" i="13"/>
  <c r="C16" i="13"/>
  <c r="C12" i="13"/>
  <c r="M9" i="13"/>
  <c r="K128" i="13"/>
  <c r="C131" i="13"/>
  <c r="K32" i="13"/>
  <c r="N9" i="13"/>
  <c r="K158" i="13"/>
  <c r="D109" i="13"/>
  <c r="H9" i="13"/>
  <c r="F9" i="13"/>
  <c r="J9" i="13"/>
  <c r="D32" i="13"/>
  <c r="D11" i="13"/>
  <c r="L9" i="13"/>
  <c r="I9" i="13"/>
  <c r="E9" i="13"/>
  <c r="G9" i="13"/>
  <c r="K147" i="13"/>
  <c r="K109" i="13"/>
  <c r="K79" i="13"/>
  <c r="K52" i="13"/>
  <c r="K11" i="13"/>
  <c r="D147" i="13"/>
  <c r="D79" i="13"/>
  <c r="D52" i="13"/>
  <c r="P109" i="13"/>
  <c r="P79" i="13"/>
  <c r="O9" i="13"/>
  <c r="S9" i="13"/>
  <c r="X9" i="13"/>
  <c r="Q9" i="13"/>
  <c r="V9" i="13"/>
  <c r="D9" i="11"/>
  <c r="H9" i="11"/>
  <c r="L9" i="11"/>
  <c r="I109" i="11"/>
  <c r="I79" i="11"/>
  <c r="I128" i="11"/>
  <c r="I147" i="11"/>
  <c r="K9" i="11"/>
  <c r="E9" i="11"/>
  <c r="J9" i="11"/>
  <c r="O9" i="11"/>
  <c r="F9" i="11"/>
  <c r="Q9" i="11"/>
  <c r="I158" i="11"/>
  <c r="I32" i="11"/>
  <c r="I52" i="11"/>
  <c r="G9" i="11"/>
  <c r="I11" i="11"/>
  <c r="M9" i="11"/>
  <c r="R9" i="11"/>
  <c r="P109" i="11"/>
  <c r="AC32" i="4"/>
  <c r="AC158" i="4"/>
  <c r="AC147" i="4"/>
  <c r="AC128" i="4"/>
  <c r="AC109" i="4"/>
  <c r="AC79" i="4"/>
  <c r="AC52" i="4"/>
  <c r="AC11" i="4"/>
  <c r="C147" i="13" l="1"/>
  <c r="C52" i="13"/>
  <c r="C128" i="13"/>
  <c r="P9" i="13"/>
  <c r="D9" i="13"/>
  <c r="C109" i="13"/>
  <c r="K9" i="13"/>
  <c r="C79" i="13"/>
  <c r="C32" i="13"/>
  <c r="C158" i="13"/>
  <c r="C11" i="13"/>
  <c r="P128" i="11"/>
  <c r="C79" i="11"/>
  <c r="P147" i="11"/>
  <c r="P32" i="11"/>
  <c r="C147" i="11"/>
  <c r="I9" i="11"/>
  <c r="P158" i="11"/>
  <c r="P11" i="11"/>
  <c r="C52" i="11"/>
  <c r="C109" i="11"/>
  <c r="P52" i="11"/>
  <c r="C32" i="11"/>
  <c r="AC9" i="4"/>
  <c r="E52" i="8"/>
  <c r="F52" i="8"/>
  <c r="G52" i="8"/>
  <c r="H52" i="8"/>
  <c r="C9" i="13" l="1"/>
  <c r="C158" i="11"/>
  <c r="C11" i="11"/>
  <c r="P9" i="11"/>
  <c r="C128" i="11"/>
  <c r="L32" i="4"/>
  <c r="M32" i="4"/>
  <c r="N32" i="4"/>
  <c r="O32" i="4"/>
  <c r="P32" i="4"/>
  <c r="C9" i="11" l="1"/>
  <c r="J147" i="10"/>
  <c r="J128" i="10"/>
  <c r="J109" i="10"/>
  <c r="K107" i="10"/>
  <c r="M107" i="10" s="1"/>
  <c r="I107" i="17" s="1"/>
  <c r="J79" i="10"/>
  <c r="K30" i="10"/>
  <c r="M30" i="10" s="1"/>
  <c r="I30" i="17" s="1"/>
  <c r="E156" i="10"/>
  <c r="G156" i="10" s="1"/>
  <c r="E155" i="10"/>
  <c r="G155" i="10" s="1"/>
  <c r="E154" i="10"/>
  <c r="G154" i="10" s="1"/>
  <c r="E153" i="10"/>
  <c r="G153" i="10" s="1"/>
  <c r="E152" i="10"/>
  <c r="G152" i="10" s="1"/>
  <c r="E151" i="10"/>
  <c r="G151" i="10" s="1"/>
  <c r="E150" i="10"/>
  <c r="G150" i="10" s="1"/>
  <c r="E149" i="10"/>
  <c r="G149" i="10" s="1"/>
  <c r="E148" i="10"/>
  <c r="F147" i="10"/>
  <c r="D147" i="10"/>
  <c r="C147" i="10"/>
  <c r="E145" i="10"/>
  <c r="G145" i="10" s="1"/>
  <c r="E144" i="10"/>
  <c r="G144" i="10" s="1"/>
  <c r="E143" i="10"/>
  <c r="G143" i="10" s="1"/>
  <c r="E142" i="10"/>
  <c r="G142" i="10" s="1"/>
  <c r="E141" i="10"/>
  <c r="G141" i="10" s="1"/>
  <c r="E140" i="10"/>
  <c r="G140" i="10" s="1"/>
  <c r="E139" i="10"/>
  <c r="G139" i="10" s="1"/>
  <c r="E138" i="10"/>
  <c r="G138" i="10" s="1"/>
  <c r="E137" i="10"/>
  <c r="G137" i="10" s="1"/>
  <c r="E136" i="10"/>
  <c r="G136" i="10" s="1"/>
  <c r="E135" i="10"/>
  <c r="G135" i="10" s="1"/>
  <c r="E134" i="10"/>
  <c r="G134" i="10" s="1"/>
  <c r="E133" i="10"/>
  <c r="G133" i="10" s="1"/>
  <c r="E132" i="10"/>
  <c r="G132" i="10" s="1"/>
  <c r="E131" i="10"/>
  <c r="G131" i="10" s="1"/>
  <c r="E130" i="10"/>
  <c r="G130" i="10" s="1"/>
  <c r="E129" i="10"/>
  <c r="G129" i="10" s="1"/>
  <c r="D128" i="10"/>
  <c r="C128" i="10"/>
  <c r="E125" i="10"/>
  <c r="G125" i="10" s="1"/>
  <c r="E124" i="10"/>
  <c r="G124" i="10" s="1"/>
  <c r="E123" i="10"/>
  <c r="G123" i="10" s="1"/>
  <c r="E122" i="10"/>
  <c r="G122" i="10" s="1"/>
  <c r="E121" i="10"/>
  <c r="G121" i="10" s="1"/>
  <c r="E120" i="10"/>
  <c r="G120" i="10" s="1"/>
  <c r="E119" i="10"/>
  <c r="G119" i="10" s="1"/>
  <c r="E118" i="10"/>
  <c r="G118" i="10" s="1"/>
  <c r="E117" i="10"/>
  <c r="G117" i="10" s="1"/>
  <c r="E116" i="10"/>
  <c r="G116" i="10" s="1"/>
  <c r="E115" i="10"/>
  <c r="G115" i="10" s="1"/>
  <c r="E114" i="10"/>
  <c r="G114" i="10" s="1"/>
  <c r="E113" i="10"/>
  <c r="G113" i="10" s="1"/>
  <c r="E112" i="10"/>
  <c r="G112" i="10" s="1"/>
  <c r="E111" i="10"/>
  <c r="G111" i="10" s="1"/>
  <c r="E110" i="10"/>
  <c r="G110" i="10" s="1"/>
  <c r="F109" i="10"/>
  <c r="D109" i="10"/>
  <c r="C109" i="10"/>
  <c r="E107" i="10"/>
  <c r="G107" i="10" s="1"/>
  <c r="E104" i="10"/>
  <c r="G104" i="10" s="1"/>
  <c r="E103" i="10"/>
  <c r="G103" i="10" s="1"/>
  <c r="E102" i="10"/>
  <c r="G102" i="10" s="1"/>
  <c r="E101" i="10"/>
  <c r="G101" i="10" s="1"/>
  <c r="E100" i="10"/>
  <c r="G100" i="10" s="1"/>
  <c r="E99" i="10"/>
  <c r="G99" i="10" s="1"/>
  <c r="E98" i="10"/>
  <c r="G98" i="10" s="1"/>
  <c r="E97" i="10"/>
  <c r="G97" i="10" s="1"/>
  <c r="E96" i="10"/>
  <c r="G96" i="10" s="1"/>
  <c r="E95" i="10"/>
  <c r="G95" i="10" s="1"/>
  <c r="E94" i="10"/>
  <c r="G94" i="10" s="1"/>
  <c r="E93" i="10"/>
  <c r="G93" i="10" s="1"/>
  <c r="E92" i="10"/>
  <c r="G92" i="10" s="1"/>
  <c r="E91" i="10"/>
  <c r="G91" i="10" s="1"/>
  <c r="E90" i="10"/>
  <c r="G90" i="10" s="1"/>
  <c r="E89" i="10"/>
  <c r="G89" i="10" s="1"/>
  <c r="E88" i="10"/>
  <c r="G88" i="10" s="1"/>
  <c r="E87" i="10"/>
  <c r="G87" i="10" s="1"/>
  <c r="E86" i="10"/>
  <c r="G86" i="10" s="1"/>
  <c r="E85" i="10"/>
  <c r="G85" i="10" s="1"/>
  <c r="E84" i="10"/>
  <c r="G84" i="10" s="1"/>
  <c r="E83" i="10"/>
  <c r="G83" i="10" s="1"/>
  <c r="E82" i="10"/>
  <c r="G82" i="10" s="1"/>
  <c r="E81" i="10"/>
  <c r="G81" i="10" s="1"/>
  <c r="E80" i="10"/>
  <c r="F79" i="10"/>
  <c r="D79" i="10"/>
  <c r="C79" i="10"/>
  <c r="E75" i="10"/>
  <c r="G75" i="10" s="1"/>
  <c r="E74" i="10"/>
  <c r="G74" i="10" s="1"/>
  <c r="E73" i="10"/>
  <c r="G73" i="10" s="1"/>
  <c r="E72" i="10"/>
  <c r="G72" i="10" s="1"/>
  <c r="E71" i="10"/>
  <c r="G71" i="10" s="1"/>
  <c r="E70" i="10"/>
  <c r="G70" i="10" s="1"/>
  <c r="E69" i="10"/>
  <c r="G69" i="10" s="1"/>
  <c r="E68" i="10"/>
  <c r="G68" i="10" s="1"/>
  <c r="E67" i="10"/>
  <c r="G67" i="10" s="1"/>
  <c r="E66" i="10"/>
  <c r="G66" i="10" s="1"/>
  <c r="E65" i="10"/>
  <c r="G65" i="10" s="1"/>
  <c r="E64" i="10"/>
  <c r="G64" i="10" s="1"/>
  <c r="E63" i="10"/>
  <c r="G63" i="10" s="1"/>
  <c r="E62" i="10"/>
  <c r="G62" i="10" s="1"/>
  <c r="E61" i="10"/>
  <c r="G61" i="10" s="1"/>
  <c r="E60" i="10"/>
  <c r="G60" i="10" s="1"/>
  <c r="E59" i="10"/>
  <c r="G59" i="10" s="1"/>
  <c r="E58" i="10"/>
  <c r="G58" i="10" s="1"/>
  <c r="E57" i="10"/>
  <c r="G57" i="10" s="1"/>
  <c r="E56" i="10"/>
  <c r="G56" i="10" s="1"/>
  <c r="E55" i="10"/>
  <c r="G55" i="10" s="1"/>
  <c r="E54" i="10"/>
  <c r="G54" i="10" s="1"/>
  <c r="E53" i="10"/>
  <c r="G53" i="10" s="1"/>
  <c r="F52" i="10"/>
  <c r="D52" i="10"/>
  <c r="C52" i="10"/>
  <c r="E50" i="10"/>
  <c r="G50" i="10" s="1"/>
  <c r="E49" i="10"/>
  <c r="G49" i="10" s="1"/>
  <c r="E48" i="10"/>
  <c r="G48" i="10" s="1"/>
  <c r="E47" i="10"/>
  <c r="G47" i="10" s="1"/>
  <c r="E46" i="10"/>
  <c r="G46" i="10" s="1"/>
  <c r="E45" i="10"/>
  <c r="G45" i="10" s="1"/>
  <c r="E44" i="10"/>
  <c r="G44" i="10" s="1"/>
  <c r="E43" i="10"/>
  <c r="G43" i="10" s="1"/>
  <c r="E42" i="10"/>
  <c r="G42" i="10" s="1"/>
  <c r="E41" i="10"/>
  <c r="G41" i="10" s="1"/>
  <c r="E40" i="10"/>
  <c r="G40" i="10" s="1"/>
  <c r="E39" i="10"/>
  <c r="G39" i="10" s="1"/>
  <c r="E38" i="10"/>
  <c r="G38" i="10" s="1"/>
  <c r="E37" i="10"/>
  <c r="G37" i="10" s="1"/>
  <c r="E36" i="10"/>
  <c r="G36" i="10" s="1"/>
  <c r="E35" i="10"/>
  <c r="G35" i="10" s="1"/>
  <c r="E34" i="10"/>
  <c r="E33" i="10"/>
  <c r="G33" i="10" s="1"/>
  <c r="F32" i="10"/>
  <c r="D32" i="10"/>
  <c r="C32" i="10"/>
  <c r="E27" i="10"/>
  <c r="G27" i="10" s="1"/>
  <c r="E26" i="10"/>
  <c r="G26" i="10" s="1"/>
  <c r="E25" i="10"/>
  <c r="G25" i="10" s="1"/>
  <c r="E24" i="10"/>
  <c r="G24" i="10" s="1"/>
  <c r="E23" i="10"/>
  <c r="G23" i="10" s="1"/>
  <c r="E22" i="10"/>
  <c r="G22" i="10" s="1"/>
  <c r="E21" i="10"/>
  <c r="G21" i="10" s="1"/>
  <c r="E20" i="10"/>
  <c r="G20" i="10" s="1"/>
  <c r="E19" i="10"/>
  <c r="G19" i="10" s="1"/>
  <c r="E18" i="10"/>
  <c r="G18" i="10" s="1"/>
  <c r="E17" i="10"/>
  <c r="G17" i="10" s="1"/>
  <c r="E16" i="10"/>
  <c r="G16" i="10" s="1"/>
  <c r="E15" i="10"/>
  <c r="G15" i="10" s="1"/>
  <c r="E14" i="10"/>
  <c r="G14" i="10" s="1"/>
  <c r="E13" i="10"/>
  <c r="G13" i="10" s="1"/>
  <c r="E12" i="10"/>
  <c r="G12" i="10" s="1"/>
  <c r="J158" i="10"/>
  <c r="F158" i="10"/>
  <c r="F11" i="10"/>
  <c r="D149" i="9"/>
  <c r="D150" i="9"/>
  <c r="D151" i="9"/>
  <c r="D152" i="9"/>
  <c r="D153" i="9"/>
  <c r="D154" i="9"/>
  <c r="D155" i="9"/>
  <c r="D156" i="9"/>
  <c r="D148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2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K100" i="10" s="1"/>
  <c r="D101" i="9"/>
  <c r="D102" i="9"/>
  <c r="D103" i="9"/>
  <c r="D104" i="9"/>
  <c r="C107" i="9"/>
  <c r="D80" i="9"/>
  <c r="D70" i="9"/>
  <c r="D71" i="9"/>
  <c r="D72" i="9"/>
  <c r="D73" i="9"/>
  <c r="D74" i="9"/>
  <c r="D75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34" i="9"/>
  <c r="D33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C30" i="9"/>
  <c r="L158" i="9"/>
  <c r="K158" i="9"/>
  <c r="J158" i="9"/>
  <c r="H158" i="9"/>
  <c r="G158" i="9"/>
  <c r="F158" i="9"/>
  <c r="E158" i="9"/>
  <c r="L147" i="9"/>
  <c r="K147" i="9"/>
  <c r="J147" i="9"/>
  <c r="H147" i="9"/>
  <c r="G147" i="9"/>
  <c r="F147" i="9"/>
  <c r="E147" i="9"/>
  <c r="L128" i="9"/>
  <c r="K128" i="9"/>
  <c r="J128" i="9"/>
  <c r="H128" i="9"/>
  <c r="G128" i="9"/>
  <c r="F128" i="9"/>
  <c r="E128" i="9"/>
  <c r="L109" i="9"/>
  <c r="K109" i="9"/>
  <c r="J109" i="9"/>
  <c r="H109" i="9"/>
  <c r="G109" i="9"/>
  <c r="F109" i="9"/>
  <c r="E109" i="9"/>
  <c r="L79" i="9"/>
  <c r="K79" i="9"/>
  <c r="J79" i="9"/>
  <c r="H79" i="9"/>
  <c r="G79" i="9"/>
  <c r="F79" i="9"/>
  <c r="E79" i="9"/>
  <c r="I52" i="9"/>
  <c r="L52" i="9"/>
  <c r="K52" i="9"/>
  <c r="J52" i="9"/>
  <c r="H52" i="9"/>
  <c r="G52" i="9"/>
  <c r="F52" i="9"/>
  <c r="E52" i="9"/>
  <c r="I32" i="9"/>
  <c r="L32" i="9"/>
  <c r="K32" i="9"/>
  <c r="J32" i="9"/>
  <c r="H32" i="9"/>
  <c r="G32" i="9"/>
  <c r="F32" i="9"/>
  <c r="E32" i="9"/>
  <c r="L11" i="9"/>
  <c r="K11" i="9"/>
  <c r="J11" i="9"/>
  <c r="H11" i="9"/>
  <c r="G11" i="9"/>
  <c r="F11" i="9"/>
  <c r="E11" i="9"/>
  <c r="I156" i="8"/>
  <c r="I155" i="8"/>
  <c r="I154" i="8"/>
  <c r="I153" i="8"/>
  <c r="C153" i="8" s="1"/>
  <c r="I152" i="8"/>
  <c r="I151" i="8"/>
  <c r="C151" i="8" s="1"/>
  <c r="I150" i="8"/>
  <c r="I149" i="8"/>
  <c r="I148" i="8"/>
  <c r="N147" i="8"/>
  <c r="M147" i="8"/>
  <c r="L147" i="8"/>
  <c r="K147" i="8"/>
  <c r="J147" i="8"/>
  <c r="H147" i="8"/>
  <c r="G147" i="8"/>
  <c r="F147" i="8"/>
  <c r="E147" i="8"/>
  <c r="I145" i="8"/>
  <c r="C145" i="8" s="1"/>
  <c r="I144" i="8"/>
  <c r="I143" i="8"/>
  <c r="I142" i="8"/>
  <c r="C142" i="8" s="1"/>
  <c r="I141" i="8"/>
  <c r="C141" i="8" s="1"/>
  <c r="I140" i="8"/>
  <c r="C140" i="8" s="1"/>
  <c r="I139" i="8"/>
  <c r="I138" i="8"/>
  <c r="C138" i="8" s="1"/>
  <c r="I137" i="8"/>
  <c r="C137" i="8" s="1"/>
  <c r="I136" i="8"/>
  <c r="I135" i="8"/>
  <c r="I134" i="8"/>
  <c r="I133" i="8"/>
  <c r="I132" i="8"/>
  <c r="I131" i="8"/>
  <c r="I130" i="8"/>
  <c r="I129" i="8"/>
  <c r="C129" i="8" s="1"/>
  <c r="N128" i="8"/>
  <c r="M128" i="8"/>
  <c r="L128" i="8"/>
  <c r="K128" i="8"/>
  <c r="J128" i="8"/>
  <c r="H128" i="8"/>
  <c r="G128" i="8"/>
  <c r="F128" i="8"/>
  <c r="E128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N109" i="8"/>
  <c r="M109" i="8"/>
  <c r="L109" i="8"/>
  <c r="K109" i="8"/>
  <c r="J109" i="8"/>
  <c r="H109" i="8"/>
  <c r="G109" i="8"/>
  <c r="F109" i="8"/>
  <c r="E109" i="8"/>
  <c r="C107" i="8"/>
  <c r="I104" i="8"/>
  <c r="I103" i="8"/>
  <c r="I102" i="8"/>
  <c r="I101" i="8"/>
  <c r="C101" i="8" s="1"/>
  <c r="I100" i="8"/>
  <c r="I99" i="8"/>
  <c r="C99" i="8" s="1"/>
  <c r="I98" i="8"/>
  <c r="I97" i="8"/>
  <c r="I96" i="8"/>
  <c r="C96" i="8" s="1"/>
  <c r="I95" i="8"/>
  <c r="C95" i="8" s="1"/>
  <c r="I94" i="8"/>
  <c r="I93" i="8"/>
  <c r="I92" i="8"/>
  <c r="I91" i="8"/>
  <c r="I90" i="8"/>
  <c r="I89" i="8"/>
  <c r="C89" i="8" s="1"/>
  <c r="I88" i="8"/>
  <c r="I87" i="8"/>
  <c r="I86" i="8"/>
  <c r="I85" i="8"/>
  <c r="I84" i="8"/>
  <c r="I83" i="8"/>
  <c r="C83" i="8" s="1"/>
  <c r="I82" i="8"/>
  <c r="I81" i="8"/>
  <c r="I80" i="8"/>
  <c r="N79" i="8"/>
  <c r="M79" i="8"/>
  <c r="L79" i="8"/>
  <c r="K79" i="8"/>
  <c r="J79" i="8"/>
  <c r="H79" i="8"/>
  <c r="G79" i="8"/>
  <c r="F79" i="8"/>
  <c r="E79" i="8"/>
  <c r="N52" i="8"/>
  <c r="M52" i="8"/>
  <c r="L52" i="8"/>
  <c r="K52" i="8"/>
  <c r="J52" i="8"/>
  <c r="I50" i="8"/>
  <c r="I49" i="8"/>
  <c r="I48" i="8"/>
  <c r="I47" i="8"/>
  <c r="I46" i="8"/>
  <c r="I45" i="8"/>
  <c r="C45" i="8" s="1"/>
  <c r="I44" i="8"/>
  <c r="I43" i="8"/>
  <c r="I42" i="8"/>
  <c r="I41" i="8"/>
  <c r="I40" i="8"/>
  <c r="I39" i="8"/>
  <c r="I38" i="8"/>
  <c r="I37" i="8"/>
  <c r="C37" i="8" s="1"/>
  <c r="I36" i="8"/>
  <c r="I35" i="8"/>
  <c r="I34" i="8"/>
  <c r="I33" i="8"/>
  <c r="N32" i="8"/>
  <c r="M32" i="8"/>
  <c r="L32" i="8"/>
  <c r="K32" i="8"/>
  <c r="J32" i="8"/>
  <c r="H32" i="8"/>
  <c r="G32" i="8"/>
  <c r="F32" i="8"/>
  <c r="E32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N11" i="8"/>
  <c r="M11" i="8"/>
  <c r="L11" i="8"/>
  <c r="K11" i="8"/>
  <c r="J11" i="8"/>
  <c r="H11" i="8"/>
  <c r="G11" i="8"/>
  <c r="F11" i="8"/>
  <c r="E11" i="8"/>
  <c r="N158" i="8"/>
  <c r="M158" i="8"/>
  <c r="L158" i="8"/>
  <c r="J158" i="8"/>
  <c r="H158" i="8"/>
  <c r="G158" i="8"/>
  <c r="F158" i="8"/>
  <c r="E158" i="8"/>
  <c r="M158" i="7"/>
  <c r="L158" i="7"/>
  <c r="K158" i="7"/>
  <c r="J158" i="7"/>
  <c r="I158" i="7"/>
  <c r="H158" i="7"/>
  <c r="G158" i="7"/>
  <c r="F158" i="7"/>
  <c r="E158" i="7"/>
  <c r="D158" i="7"/>
  <c r="C156" i="7"/>
  <c r="C155" i="7"/>
  <c r="C154" i="7"/>
  <c r="C153" i="7"/>
  <c r="C152" i="7"/>
  <c r="C151" i="7"/>
  <c r="C150" i="7"/>
  <c r="C149" i="7"/>
  <c r="C148" i="7"/>
  <c r="M147" i="7"/>
  <c r="L147" i="7"/>
  <c r="K147" i="7"/>
  <c r="J147" i="7"/>
  <c r="I147" i="7"/>
  <c r="H147" i="7"/>
  <c r="G147" i="7"/>
  <c r="F147" i="7"/>
  <c r="E147" i="7"/>
  <c r="D147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M128" i="7"/>
  <c r="L128" i="7"/>
  <c r="K128" i="7"/>
  <c r="J128" i="7"/>
  <c r="I128" i="7"/>
  <c r="H128" i="7"/>
  <c r="G128" i="7"/>
  <c r="F128" i="7"/>
  <c r="E128" i="7"/>
  <c r="D128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M109" i="7"/>
  <c r="L109" i="7"/>
  <c r="K109" i="7"/>
  <c r="J109" i="7"/>
  <c r="I109" i="7"/>
  <c r="H109" i="7"/>
  <c r="G109" i="7"/>
  <c r="F109" i="7"/>
  <c r="E109" i="7"/>
  <c r="D109" i="7"/>
  <c r="C107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M79" i="7"/>
  <c r="L79" i="7"/>
  <c r="K79" i="7"/>
  <c r="J79" i="7"/>
  <c r="I79" i="7"/>
  <c r="H79" i="7"/>
  <c r="G79" i="7"/>
  <c r="F79" i="7"/>
  <c r="E79" i="7"/>
  <c r="D79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M52" i="7"/>
  <c r="L52" i="7"/>
  <c r="K52" i="7"/>
  <c r="J52" i="7"/>
  <c r="I52" i="7"/>
  <c r="H52" i="7"/>
  <c r="G52" i="7"/>
  <c r="F52" i="7"/>
  <c r="E52" i="7"/>
  <c r="D52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M32" i="7"/>
  <c r="L32" i="7"/>
  <c r="K32" i="7"/>
  <c r="J32" i="7"/>
  <c r="I32" i="7"/>
  <c r="H32" i="7"/>
  <c r="G32" i="7"/>
  <c r="F32" i="7"/>
  <c r="E32" i="7"/>
  <c r="D32" i="7"/>
  <c r="C30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M11" i="7"/>
  <c r="L11" i="7"/>
  <c r="K11" i="7"/>
  <c r="J11" i="7"/>
  <c r="I11" i="7"/>
  <c r="H11" i="7"/>
  <c r="G11" i="7"/>
  <c r="F11" i="7"/>
  <c r="E11" i="7"/>
  <c r="D11" i="7"/>
  <c r="L158" i="6"/>
  <c r="J158" i="6"/>
  <c r="I158" i="6"/>
  <c r="H158" i="6"/>
  <c r="G158" i="6"/>
  <c r="F158" i="6"/>
  <c r="E158" i="6"/>
  <c r="D158" i="6"/>
  <c r="C153" i="6"/>
  <c r="C151" i="6"/>
  <c r="C149" i="6"/>
  <c r="L147" i="6"/>
  <c r="K147" i="6"/>
  <c r="J147" i="6"/>
  <c r="I147" i="6"/>
  <c r="H147" i="6"/>
  <c r="G147" i="6"/>
  <c r="F147" i="6"/>
  <c r="E147" i="6"/>
  <c r="D147" i="6"/>
  <c r="C144" i="6"/>
  <c r="C142" i="6"/>
  <c r="C141" i="6"/>
  <c r="C139" i="6"/>
  <c r="C136" i="6"/>
  <c r="C131" i="6"/>
  <c r="K128" i="6"/>
  <c r="L128" i="6"/>
  <c r="J128" i="6"/>
  <c r="I128" i="6"/>
  <c r="H128" i="6"/>
  <c r="G128" i="6"/>
  <c r="F128" i="6"/>
  <c r="E128" i="6"/>
  <c r="D128" i="6"/>
  <c r="C122" i="6"/>
  <c r="C117" i="6"/>
  <c r="C114" i="6"/>
  <c r="C110" i="6"/>
  <c r="L109" i="6"/>
  <c r="J109" i="6"/>
  <c r="I109" i="6"/>
  <c r="H109" i="6"/>
  <c r="G109" i="6"/>
  <c r="F109" i="6"/>
  <c r="E109" i="6"/>
  <c r="D109" i="6"/>
  <c r="C107" i="6"/>
  <c r="C94" i="6"/>
  <c r="C87" i="6"/>
  <c r="L79" i="6"/>
  <c r="J79" i="6"/>
  <c r="I79" i="6"/>
  <c r="H79" i="6"/>
  <c r="G79" i="6"/>
  <c r="F79" i="6"/>
  <c r="E79" i="6"/>
  <c r="D79" i="6"/>
  <c r="C74" i="6"/>
  <c r="C71" i="6"/>
  <c r="C65" i="6"/>
  <c r="C63" i="6"/>
  <c r="C62" i="6"/>
  <c r="C58" i="6"/>
  <c r="L52" i="6"/>
  <c r="J52" i="6"/>
  <c r="I52" i="6"/>
  <c r="H52" i="6"/>
  <c r="G52" i="6"/>
  <c r="F52" i="6"/>
  <c r="E52" i="6"/>
  <c r="D52" i="6"/>
  <c r="C38" i="6"/>
  <c r="C35" i="6"/>
  <c r="C34" i="6"/>
  <c r="K32" i="6"/>
  <c r="L32" i="6"/>
  <c r="J32" i="6"/>
  <c r="I32" i="6"/>
  <c r="H32" i="6"/>
  <c r="G32" i="6"/>
  <c r="F32" i="6"/>
  <c r="E32" i="6"/>
  <c r="D32" i="6"/>
  <c r="C27" i="6"/>
  <c r="C25" i="6"/>
  <c r="C17" i="6"/>
  <c r="L11" i="6"/>
  <c r="J11" i="6"/>
  <c r="I11" i="6"/>
  <c r="H11" i="6"/>
  <c r="G11" i="6"/>
  <c r="F11" i="6"/>
  <c r="E11" i="6"/>
  <c r="D11" i="6"/>
  <c r="AA158" i="4"/>
  <c r="Z158" i="4"/>
  <c r="Y158" i="4"/>
  <c r="W158" i="4"/>
  <c r="V158" i="4"/>
  <c r="U158" i="4"/>
  <c r="S158" i="4"/>
  <c r="R158" i="4"/>
  <c r="P158" i="4"/>
  <c r="O158" i="4"/>
  <c r="N158" i="4"/>
  <c r="M158" i="4"/>
  <c r="L158" i="4"/>
  <c r="J158" i="4"/>
  <c r="I158" i="4"/>
  <c r="H158" i="4"/>
  <c r="G158" i="4"/>
  <c r="F158" i="4"/>
  <c r="E158" i="4"/>
  <c r="D158" i="4"/>
  <c r="X156" i="4"/>
  <c r="T156" i="4"/>
  <c r="K156" i="4"/>
  <c r="X155" i="4"/>
  <c r="T155" i="4"/>
  <c r="K155" i="4"/>
  <c r="X154" i="4"/>
  <c r="T154" i="4"/>
  <c r="K154" i="4"/>
  <c r="X153" i="4"/>
  <c r="T153" i="4"/>
  <c r="K153" i="4"/>
  <c r="X152" i="4"/>
  <c r="T152" i="4"/>
  <c r="K152" i="4"/>
  <c r="X151" i="4"/>
  <c r="T151" i="4"/>
  <c r="K151" i="4"/>
  <c r="X150" i="4"/>
  <c r="T150" i="4"/>
  <c r="K150" i="4"/>
  <c r="X149" i="4"/>
  <c r="T149" i="4"/>
  <c r="K149" i="4"/>
  <c r="X148" i="4"/>
  <c r="T148" i="4"/>
  <c r="K148" i="4"/>
  <c r="AA147" i="4"/>
  <c r="Z147" i="4"/>
  <c r="Y147" i="4"/>
  <c r="W147" i="4"/>
  <c r="V147" i="4"/>
  <c r="U147" i="4"/>
  <c r="S147" i="4"/>
  <c r="R147" i="4"/>
  <c r="P147" i="4"/>
  <c r="O147" i="4"/>
  <c r="N147" i="4"/>
  <c r="M147" i="4"/>
  <c r="L147" i="4"/>
  <c r="J147" i="4"/>
  <c r="I147" i="4"/>
  <c r="H147" i="4"/>
  <c r="G147" i="4"/>
  <c r="F147" i="4"/>
  <c r="E147" i="4"/>
  <c r="D147" i="4"/>
  <c r="X145" i="4"/>
  <c r="T145" i="4"/>
  <c r="K145" i="4"/>
  <c r="X144" i="4"/>
  <c r="T144" i="4"/>
  <c r="K144" i="4"/>
  <c r="X143" i="4"/>
  <c r="T143" i="4"/>
  <c r="K143" i="4"/>
  <c r="X142" i="4"/>
  <c r="T142" i="4"/>
  <c r="K142" i="4"/>
  <c r="X141" i="4"/>
  <c r="T141" i="4"/>
  <c r="K141" i="4"/>
  <c r="X140" i="4"/>
  <c r="T140" i="4"/>
  <c r="K140" i="4"/>
  <c r="X139" i="4"/>
  <c r="T139" i="4"/>
  <c r="K139" i="4"/>
  <c r="X138" i="4"/>
  <c r="T138" i="4"/>
  <c r="K138" i="4"/>
  <c r="X137" i="4"/>
  <c r="T137" i="4"/>
  <c r="K137" i="4"/>
  <c r="X136" i="4"/>
  <c r="T136" i="4"/>
  <c r="K136" i="4"/>
  <c r="X135" i="4"/>
  <c r="T135" i="4"/>
  <c r="K135" i="4"/>
  <c r="X134" i="4"/>
  <c r="T134" i="4"/>
  <c r="K134" i="4"/>
  <c r="X133" i="4"/>
  <c r="T133" i="4"/>
  <c r="K133" i="4"/>
  <c r="X132" i="4"/>
  <c r="T132" i="4"/>
  <c r="K132" i="4"/>
  <c r="X131" i="4"/>
  <c r="T131" i="4"/>
  <c r="K131" i="4"/>
  <c r="X130" i="4"/>
  <c r="T130" i="4"/>
  <c r="K130" i="4"/>
  <c r="X129" i="4"/>
  <c r="T129" i="4"/>
  <c r="K129" i="4"/>
  <c r="AA128" i="4"/>
  <c r="Z128" i="4"/>
  <c r="Y128" i="4"/>
  <c r="W128" i="4"/>
  <c r="V128" i="4"/>
  <c r="U128" i="4"/>
  <c r="S128" i="4"/>
  <c r="R128" i="4"/>
  <c r="P128" i="4"/>
  <c r="O128" i="4"/>
  <c r="N128" i="4"/>
  <c r="M128" i="4"/>
  <c r="L128" i="4"/>
  <c r="J128" i="4"/>
  <c r="I128" i="4"/>
  <c r="H128" i="4"/>
  <c r="G128" i="4"/>
  <c r="F128" i="4"/>
  <c r="E128" i="4"/>
  <c r="D128" i="4"/>
  <c r="X125" i="4"/>
  <c r="T125" i="4"/>
  <c r="K125" i="4"/>
  <c r="X124" i="4"/>
  <c r="T124" i="4"/>
  <c r="K124" i="4"/>
  <c r="X123" i="4"/>
  <c r="T123" i="4"/>
  <c r="K123" i="4"/>
  <c r="X122" i="4"/>
  <c r="T122" i="4"/>
  <c r="K122" i="4"/>
  <c r="X121" i="4"/>
  <c r="T121" i="4"/>
  <c r="K121" i="4"/>
  <c r="X120" i="4"/>
  <c r="T120" i="4"/>
  <c r="K120" i="4"/>
  <c r="X119" i="4"/>
  <c r="T119" i="4"/>
  <c r="K119" i="4"/>
  <c r="X118" i="4"/>
  <c r="T118" i="4"/>
  <c r="K118" i="4"/>
  <c r="X117" i="4"/>
  <c r="T117" i="4"/>
  <c r="K117" i="4"/>
  <c r="X116" i="4"/>
  <c r="T116" i="4"/>
  <c r="K116" i="4"/>
  <c r="X115" i="4"/>
  <c r="T115" i="4"/>
  <c r="K115" i="4"/>
  <c r="X114" i="4"/>
  <c r="T114" i="4"/>
  <c r="K114" i="4"/>
  <c r="X113" i="4"/>
  <c r="T113" i="4"/>
  <c r="K113" i="4"/>
  <c r="X112" i="4"/>
  <c r="T112" i="4"/>
  <c r="K112" i="4"/>
  <c r="X111" i="4"/>
  <c r="T111" i="4"/>
  <c r="K111" i="4"/>
  <c r="X110" i="4"/>
  <c r="T110" i="4"/>
  <c r="K110" i="4"/>
  <c r="AA109" i="4"/>
  <c r="Z109" i="4"/>
  <c r="Y109" i="4"/>
  <c r="W109" i="4"/>
  <c r="V109" i="4"/>
  <c r="U109" i="4"/>
  <c r="S109" i="4"/>
  <c r="R109" i="4"/>
  <c r="P109" i="4"/>
  <c r="O109" i="4"/>
  <c r="N109" i="4"/>
  <c r="M109" i="4"/>
  <c r="L109" i="4"/>
  <c r="J109" i="4"/>
  <c r="I109" i="4"/>
  <c r="H109" i="4"/>
  <c r="G109" i="4"/>
  <c r="F109" i="4"/>
  <c r="E109" i="4"/>
  <c r="D109" i="4"/>
  <c r="Q107" i="4"/>
  <c r="K107" i="4"/>
  <c r="X104" i="4"/>
  <c r="T104" i="4"/>
  <c r="K104" i="4"/>
  <c r="X103" i="4"/>
  <c r="T103" i="4"/>
  <c r="K103" i="4"/>
  <c r="X102" i="4"/>
  <c r="T102" i="4"/>
  <c r="K102" i="4"/>
  <c r="X101" i="4"/>
  <c r="T101" i="4"/>
  <c r="K101" i="4"/>
  <c r="X100" i="4"/>
  <c r="T100" i="4"/>
  <c r="K100" i="4"/>
  <c r="X99" i="4"/>
  <c r="T99" i="4"/>
  <c r="K99" i="4"/>
  <c r="X98" i="4"/>
  <c r="T98" i="4"/>
  <c r="K98" i="4"/>
  <c r="X97" i="4"/>
  <c r="T97" i="4"/>
  <c r="K97" i="4"/>
  <c r="X96" i="4"/>
  <c r="T96" i="4"/>
  <c r="K96" i="4"/>
  <c r="X95" i="4"/>
  <c r="T95" i="4"/>
  <c r="K95" i="4"/>
  <c r="X94" i="4"/>
  <c r="T94" i="4"/>
  <c r="K94" i="4"/>
  <c r="X93" i="4"/>
  <c r="T93" i="4"/>
  <c r="K93" i="4"/>
  <c r="X92" i="4"/>
  <c r="T92" i="4"/>
  <c r="K92" i="4"/>
  <c r="X91" i="4"/>
  <c r="T91" i="4"/>
  <c r="K91" i="4"/>
  <c r="X90" i="4"/>
  <c r="T90" i="4"/>
  <c r="K90" i="4"/>
  <c r="X89" i="4"/>
  <c r="T89" i="4"/>
  <c r="K89" i="4"/>
  <c r="X88" i="4"/>
  <c r="T88" i="4"/>
  <c r="K88" i="4"/>
  <c r="X87" i="4"/>
  <c r="T87" i="4"/>
  <c r="K87" i="4"/>
  <c r="X86" i="4"/>
  <c r="T86" i="4"/>
  <c r="K86" i="4"/>
  <c r="X85" i="4"/>
  <c r="T85" i="4"/>
  <c r="K85" i="4"/>
  <c r="X84" i="4"/>
  <c r="T84" i="4"/>
  <c r="K84" i="4"/>
  <c r="X83" i="4"/>
  <c r="T83" i="4"/>
  <c r="K83" i="4"/>
  <c r="X82" i="4"/>
  <c r="T82" i="4"/>
  <c r="K82" i="4"/>
  <c r="X81" i="4"/>
  <c r="T81" i="4"/>
  <c r="K81" i="4"/>
  <c r="X80" i="4"/>
  <c r="T80" i="4"/>
  <c r="K80" i="4"/>
  <c r="AA79" i="4"/>
  <c r="Z79" i="4"/>
  <c r="Y79" i="4"/>
  <c r="W79" i="4"/>
  <c r="V79" i="4"/>
  <c r="U79" i="4"/>
  <c r="S79" i="4"/>
  <c r="R79" i="4"/>
  <c r="P79" i="4"/>
  <c r="O79" i="4"/>
  <c r="N79" i="4"/>
  <c r="M79" i="4"/>
  <c r="L79" i="4"/>
  <c r="J79" i="4"/>
  <c r="I79" i="4"/>
  <c r="H79" i="4"/>
  <c r="G79" i="4"/>
  <c r="F79" i="4"/>
  <c r="E79" i="4"/>
  <c r="D79" i="4"/>
  <c r="X75" i="4"/>
  <c r="T75" i="4"/>
  <c r="K75" i="4"/>
  <c r="X74" i="4"/>
  <c r="T74" i="4"/>
  <c r="K74" i="4"/>
  <c r="X73" i="4"/>
  <c r="T73" i="4"/>
  <c r="K73" i="4"/>
  <c r="X72" i="4"/>
  <c r="T72" i="4"/>
  <c r="K72" i="4"/>
  <c r="X71" i="4"/>
  <c r="T71" i="4"/>
  <c r="K71" i="4"/>
  <c r="X70" i="4"/>
  <c r="T70" i="4"/>
  <c r="K70" i="4"/>
  <c r="X69" i="4"/>
  <c r="T69" i="4"/>
  <c r="K69" i="4"/>
  <c r="X68" i="4"/>
  <c r="T68" i="4"/>
  <c r="K68" i="4"/>
  <c r="X67" i="4"/>
  <c r="T67" i="4"/>
  <c r="K67" i="4"/>
  <c r="X66" i="4"/>
  <c r="T66" i="4"/>
  <c r="K66" i="4"/>
  <c r="X65" i="4"/>
  <c r="T65" i="4"/>
  <c r="K65" i="4"/>
  <c r="X64" i="4"/>
  <c r="T64" i="4"/>
  <c r="K64" i="4"/>
  <c r="X63" i="4"/>
  <c r="T63" i="4"/>
  <c r="K63" i="4"/>
  <c r="X62" i="4"/>
  <c r="T62" i="4"/>
  <c r="K62" i="4"/>
  <c r="X61" i="4"/>
  <c r="T61" i="4"/>
  <c r="K61" i="4"/>
  <c r="X60" i="4"/>
  <c r="T60" i="4"/>
  <c r="K60" i="4"/>
  <c r="X59" i="4"/>
  <c r="T59" i="4"/>
  <c r="K59" i="4"/>
  <c r="X58" i="4"/>
  <c r="T58" i="4"/>
  <c r="K58" i="4"/>
  <c r="X57" i="4"/>
  <c r="T57" i="4"/>
  <c r="K57" i="4"/>
  <c r="X56" i="4"/>
  <c r="T56" i="4"/>
  <c r="K56" i="4"/>
  <c r="X55" i="4"/>
  <c r="T55" i="4"/>
  <c r="K55" i="4"/>
  <c r="X54" i="4"/>
  <c r="T54" i="4"/>
  <c r="K54" i="4"/>
  <c r="X53" i="4"/>
  <c r="T53" i="4"/>
  <c r="K53" i="4"/>
  <c r="AA52" i="4"/>
  <c r="Z52" i="4"/>
  <c r="Y52" i="4"/>
  <c r="W52" i="4"/>
  <c r="V52" i="4"/>
  <c r="U52" i="4"/>
  <c r="S52" i="4"/>
  <c r="R52" i="4"/>
  <c r="P52" i="4"/>
  <c r="O52" i="4"/>
  <c r="N52" i="4"/>
  <c r="M52" i="4"/>
  <c r="L52" i="4"/>
  <c r="J52" i="4"/>
  <c r="I52" i="4"/>
  <c r="H52" i="4"/>
  <c r="G52" i="4"/>
  <c r="F52" i="4"/>
  <c r="E52" i="4"/>
  <c r="D52" i="4"/>
  <c r="X50" i="4"/>
  <c r="T50" i="4"/>
  <c r="K50" i="4"/>
  <c r="X49" i="4"/>
  <c r="T49" i="4"/>
  <c r="K49" i="4"/>
  <c r="X48" i="4"/>
  <c r="T48" i="4"/>
  <c r="K48" i="4"/>
  <c r="X47" i="4"/>
  <c r="T47" i="4"/>
  <c r="K47" i="4"/>
  <c r="X46" i="4"/>
  <c r="T46" i="4"/>
  <c r="K46" i="4"/>
  <c r="X45" i="4"/>
  <c r="T45" i="4"/>
  <c r="K45" i="4"/>
  <c r="X44" i="4"/>
  <c r="T44" i="4"/>
  <c r="K44" i="4"/>
  <c r="X43" i="4"/>
  <c r="T43" i="4"/>
  <c r="K43" i="4"/>
  <c r="X42" i="4"/>
  <c r="T42" i="4"/>
  <c r="K42" i="4"/>
  <c r="X41" i="4"/>
  <c r="T41" i="4"/>
  <c r="K41" i="4"/>
  <c r="X40" i="4"/>
  <c r="T40" i="4"/>
  <c r="K40" i="4"/>
  <c r="X39" i="4"/>
  <c r="T39" i="4"/>
  <c r="K39" i="4"/>
  <c r="X38" i="4"/>
  <c r="T38" i="4"/>
  <c r="K38" i="4"/>
  <c r="X37" i="4"/>
  <c r="T37" i="4"/>
  <c r="K37" i="4"/>
  <c r="X36" i="4"/>
  <c r="T36" i="4"/>
  <c r="K36" i="4"/>
  <c r="X35" i="4"/>
  <c r="T35" i="4"/>
  <c r="K35" i="4"/>
  <c r="X34" i="4"/>
  <c r="T34" i="4"/>
  <c r="K34" i="4"/>
  <c r="X33" i="4"/>
  <c r="T33" i="4"/>
  <c r="K33" i="4"/>
  <c r="AA32" i="4"/>
  <c r="Z32" i="4"/>
  <c r="Y32" i="4"/>
  <c r="W32" i="4"/>
  <c r="V32" i="4"/>
  <c r="U32" i="4"/>
  <c r="S32" i="4"/>
  <c r="R32" i="4"/>
  <c r="J32" i="4"/>
  <c r="I32" i="4"/>
  <c r="H32" i="4"/>
  <c r="G32" i="4"/>
  <c r="F32" i="4"/>
  <c r="E32" i="4"/>
  <c r="D32" i="4"/>
  <c r="T30" i="4"/>
  <c r="K30" i="4"/>
  <c r="X27" i="4"/>
  <c r="T27" i="4"/>
  <c r="K27" i="4"/>
  <c r="X26" i="4"/>
  <c r="T26" i="4"/>
  <c r="K26" i="4"/>
  <c r="X25" i="4"/>
  <c r="T25" i="4"/>
  <c r="K25" i="4"/>
  <c r="X24" i="4"/>
  <c r="T24" i="4"/>
  <c r="K24" i="4"/>
  <c r="X23" i="4"/>
  <c r="T23" i="4"/>
  <c r="K23" i="4"/>
  <c r="X22" i="4"/>
  <c r="T22" i="4"/>
  <c r="K22" i="4"/>
  <c r="X21" i="4"/>
  <c r="T21" i="4"/>
  <c r="K21" i="4"/>
  <c r="X20" i="4"/>
  <c r="T20" i="4"/>
  <c r="Q20" i="4" s="1"/>
  <c r="C20" i="4" s="1"/>
  <c r="X19" i="4"/>
  <c r="T19" i="4"/>
  <c r="X18" i="4"/>
  <c r="T18" i="4"/>
  <c r="X17" i="4"/>
  <c r="T17" i="4"/>
  <c r="Q17" i="4" s="1"/>
  <c r="C17" i="4" s="1"/>
  <c r="X16" i="4"/>
  <c r="T16" i="4"/>
  <c r="Q16" i="4" s="1"/>
  <c r="C16" i="4" s="1"/>
  <c r="X15" i="4"/>
  <c r="T15" i="4"/>
  <c r="X14" i="4"/>
  <c r="T14" i="4"/>
  <c r="X13" i="4"/>
  <c r="T13" i="4"/>
  <c r="Q13" i="4" s="1"/>
  <c r="C13" i="4" s="1"/>
  <c r="X12" i="4"/>
  <c r="T12" i="4"/>
  <c r="Q12" i="4" s="1"/>
  <c r="C12" i="4" s="1"/>
  <c r="AA11" i="4"/>
  <c r="Z11" i="4"/>
  <c r="Y11" i="4"/>
  <c r="W11" i="4"/>
  <c r="V11" i="4"/>
  <c r="U11" i="4"/>
  <c r="S11" i="4"/>
  <c r="R11" i="4"/>
  <c r="P11" i="4"/>
  <c r="O11" i="4"/>
  <c r="N11" i="4"/>
  <c r="M11" i="4"/>
  <c r="L11" i="4"/>
  <c r="J11" i="4"/>
  <c r="I11" i="4"/>
  <c r="H11" i="4"/>
  <c r="G11" i="4"/>
  <c r="F11" i="4"/>
  <c r="E11" i="4"/>
  <c r="D11" i="4"/>
  <c r="Q15" i="4" l="1"/>
  <c r="C15" i="4" s="1"/>
  <c r="Q19" i="4"/>
  <c r="C19" i="4" s="1"/>
  <c r="Q14" i="4"/>
  <c r="C14" i="4" s="1"/>
  <c r="Q18" i="4"/>
  <c r="C18" i="4" s="1"/>
  <c r="C100" i="9"/>
  <c r="C155" i="9"/>
  <c r="K155" i="10"/>
  <c r="M155" i="10" s="1"/>
  <c r="I155" i="17" s="1"/>
  <c r="C151" i="9"/>
  <c r="K151" i="10"/>
  <c r="M151" i="10" s="1"/>
  <c r="I151" i="17" s="1"/>
  <c r="C154" i="9"/>
  <c r="K154" i="10"/>
  <c r="M154" i="10" s="1"/>
  <c r="I154" i="17" s="1"/>
  <c r="C150" i="9"/>
  <c r="K150" i="10"/>
  <c r="M150" i="10" s="1"/>
  <c r="I150" i="17" s="1"/>
  <c r="C148" i="9"/>
  <c r="C153" i="9"/>
  <c r="K153" i="10"/>
  <c r="M153" i="10" s="1"/>
  <c r="I153" i="17" s="1"/>
  <c r="C149" i="9"/>
  <c r="K149" i="10"/>
  <c r="M149" i="10" s="1"/>
  <c r="I149" i="17" s="1"/>
  <c r="C156" i="9"/>
  <c r="K156" i="10"/>
  <c r="M156" i="10" s="1"/>
  <c r="I156" i="17" s="1"/>
  <c r="C152" i="9"/>
  <c r="K152" i="10"/>
  <c r="M152" i="10" s="1"/>
  <c r="I152" i="17" s="1"/>
  <c r="C129" i="9"/>
  <c r="C143" i="9"/>
  <c r="K143" i="10"/>
  <c r="M143" i="10" s="1"/>
  <c r="I143" i="17" s="1"/>
  <c r="C139" i="9"/>
  <c r="K139" i="10"/>
  <c r="M139" i="10" s="1"/>
  <c r="I139" i="17" s="1"/>
  <c r="C135" i="9"/>
  <c r="K135" i="10"/>
  <c r="M135" i="10" s="1"/>
  <c r="I135" i="17" s="1"/>
  <c r="C132" i="9"/>
  <c r="K132" i="10"/>
  <c r="M132" i="10" s="1"/>
  <c r="I132" i="17" s="1"/>
  <c r="C142" i="9"/>
  <c r="K142" i="10"/>
  <c r="M142" i="10" s="1"/>
  <c r="I142" i="17" s="1"/>
  <c r="C138" i="9"/>
  <c r="K138" i="10"/>
  <c r="M138" i="10" s="1"/>
  <c r="I138" i="17" s="1"/>
  <c r="C131" i="9"/>
  <c r="K131" i="10"/>
  <c r="M131" i="10" s="1"/>
  <c r="I131" i="17" s="1"/>
  <c r="C145" i="9"/>
  <c r="K145" i="10"/>
  <c r="M145" i="10" s="1"/>
  <c r="I145" i="17" s="1"/>
  <c r="C141" i="9"/>
  <c r="K141" i="10"/>
  <c r="M141" i="10" s="1"/>
  <c r="I141" i="17" s="1"/>
  <c r="C137" i="9"/>
  <c r="K137" i="10"/>
  <c r="M137" i="10" s="1"/>
  <c r="I137" i="17" s="1"/>
  <c r="C134" i="9"/>
  <c r="K134" i="10"/>
  <c r="M134" i="10" s="1"/>
  <c r="I134" i="17" s="1"/>
  <c r="C130" i="9"/>
  <c r="K130" i="10"/>
  <c r="M130" i="10" s="1"/>
  <c r="I130" i="17" s="1"/>
  <c r="C144" i="9"/>
  <c r="K144" i="10"/>
  <c r="M144" i="10" s="1"/>
  <c r="I144" i="17" s="1"/>
  <c r="C140" i="9"/>
  <c r="K140" i="10"/>
  <c r="M140" i="10" s="1"/>
  <c r="I140" i="17" s="1"/>
  <c r="C136" i="9"/>
  <c r="K136" i="10"/>
  <c r="M136" i="10" s="1"/>
  <c r="I136" i="17" s="1"/>
  <c r="C133" i="9"/>
  <c r="K133" i="10"/>
  <c r="M133" i="10" s="1"/>
  <c r="I133" i="17" s="1"/>
  <c r="C122" i="9"/>
  <c r="K122" i="10"/>
  <c r="M122" i="10" s="1"/>
  <c r="I122" i="17" s="1"/>
  <c r="C118" i="9"/>
  <c r="K118" i="10"/>
  <c r="M118" i="10" s="1"/>
  <c r="I118" i="17" s="1"/>
  <c r="C114" i="9"/>
  <c r="K114" i="10"/>
  <c r="M114" i="10" s="1"/>
  <c r="I114" i="17" s="1"/>
  <c r="C110" i="9"/>
  <c r="K110" i="10"/>
  <c r="M110" i="10" s="1"/>
  <c r="I110" i="17" s="1"/>
  <c r="C125" i="9"/>
  <c r="K125" i="10"/>
  <c r="M125" i="10" s="1"/>
  <c r="I125" i="17" s="1"/>
  <c r="C121" i="9"/>
  <c r="K121" i="10"/>
  <c r="M121" i="10" s="1"/>
  <c r="I121" i="17" s="1"/>
  <c r="C117" i="9"/>
  <c r="K117" i="10"/>
  <c r="M117" i="10" s="1"/>
  <c r="I117" i="17" s="1"/>
  <c r="C113" i="9"/>
  <c r="K113" i="10"/>
  <c r="M113" i="10" s="1"/>
  <c r="I113" i="17" s="1"/>
  <c r="C124" i="9"/>
  <c r="K124" i="10"/>
  <c r="M124" i="10" s="1"/>
  <c r="I124" i="17" s="1"/>
  <c r="C120" i="9"/>
  <c r="K120" i="10"/>
  <c r="M120" i="10" s="1"/>
  <c r="I120" i="17" s="1"/>
  <c r="C116" i="9"/>
  <c r="K116" i="10"/>
  <c r="M116" i="10" s="1"/>
  <c r="I116" i="17" s="1"/>
  <c r="C112" i="9"/>
  <c r="K112" i="10"/>
  <c r="M112" i="10" s="1"/>
  <c r="I112" i="17" s="1"/>
  <c r="C123" i="9"/>
  <c r="K123" i="10"/>
  <c r="M123" i="10" s="1"/>
  <c r="I123" i="17" s="1"/>
  <c r="C119" i="9"/>
  <c r="K119" i="10"/>
  <c r="M119" i="10" s="1"/>
  <c r="I119" i="17" s="1"/>
  <c r="C115" i="9"/>
  <c r="K115" i="10"/>
  <c r="M115" i="10" s="1"/>
  <c r="I115" i="17" s="1"/>
  <c r="C111" i="9"/>
  <c r="K111" i="10"/>
  <c r="M111" i="10" s="1"/>
  <c r="I111" i="17" s="1"/>
  <c r="C98" i="9"/>
  <c r="K98" i="10"/>
  <c r="M98" i="10" s="1"/>
  <c r="I98" i="17" s="1"/>
  <c r="C91" i="9"/>
  <c r="K91" i="10"/>
  <c r="M91" i="10" s="1"/>
  <c r="I91" i="17" s="1"/>
  <c r="C104" i="9"/>
  <c r="K104" i="10"/>
  <c r="M104" i="10" s="1"/>
  <c r="I104" i="17" s="1"/>
  <c r="C90" i="9"/>
  <c r="K90" i="10"/>
  <c r="M90" i="10" s="1"/>
  <c r="I90" i="17" s="1"/>
  <c r="C103" i="9"/>
  <c r="K103" i="10"/>
  <c r="M103" i="10" s="1"/>
  <c r="I103" i="17" s="1"/>
  <c r="C99" i="9"/>
  <c r="K99" i="10"/>
  <c r="M99" i="10" s="1"/>
  <c r="I99" i="17" s="1"/>
  <c r="C96" i="9"/>
  <c r="K96" i="10"/>
  <c r="M96" i="10" s="1"/>
  <c r="I96" i="17" s="1"/>
  <c r="C93" i="9"/>
  <c r="K93" i="10"/>
  <c r="M93" i="10" s="1"/>
  <c r="I93" i="17" s="1"/>
  <c r="C89" i="9"/>
  <c r="K89" i="10"/>
  <c r="M89" i="10" s="1"/>
  <c r="I89" i="17" s="1"/>
  <c r="C83" i="9"/>
  <c r="K83" i="10"/>
  <c r="M83" i="10" s="1"/>
  <c r="I83" i="17" s="1"/>
  <c r="C101" i="9"/>
  <c r="K101" i="10"/>
  <c r="M101" i="10" s="1"/>
  <c r="I101" i="17" s="1"/>
  <c r="C95" i="9"/>
  <c r="K95" i="10"/>
  <c r="M95" i="10" s="1"/>
  <c r="I95" i="17" s="1"/>
  <c r="C87" i="9"/>
  <c r="K87" i="10"/>
  <c r="M87" i="10" s="1"/>
  <c r="I87" i="17" s="1"/>
  <c r="C81" i="9"/>
  <c r="K81" i="10"/>
  <c r="M81" i="10" s="1"/>
  <c r="I81" i="17" s="1"/>
  <c r="C97" i="9"/>
  <c r="K97" i="10"/>
  <c r="M97" i="10" s="1"/>
  <c r="I97" i="17" s="1"/>
  <c r="C94" i="9"/>
  <c r="K94" i="10"/>
  <c r="M94" i="10" s="1"/>
  <c r="I94" i="17" s="1"/>
  <c r="C86" i="9"/>
  <c r="K86" i="10"/>
  <c r="M86" i="10" s="1"/>
  <c r="I86" i="17" s="1"/>
  <c r="C84" i="9"/>
  <c r="K84" i="10"/>
  <c r="M84" i="10" s="1"/>
  <c r="I84" i="17" s="1"/>
  <c r="C80" i="9"/>
  <c r="C102" i="9"/>
  <c r="K102" i="10"/>
  <c r="M102" i="10" s="1"/>
  <c r="I102" i="17" s="1"/>
  <c r="C92" i="9"/>
  <c r="K92" i="10"/>
  <c r="M92" i="10" s="1"/>
  <c r="I92" i="17" s="1"/>
  <c r="C88" i="9"/>
  <c r="K88" i="10"/>
  <c r="M88" i="10" s="1"/>
  <c r="I88" i="17" s="1"/>
  <c r="C85" i="9"/>
  <c r="K85" i="10"/>
  <c r="M85" i="10" s="1"/>
  <c r="I85" i="17" s="1"/>
  <c r="C82" i="9"/>
  <c r="K82" i="10"/>
  <c r="M82" i="10" s="1"/>
  <c r="I82" i="17" s="1"/>
  <c r="C55" i="9"/>
  <c r="K55" i="10"/>
  <c r="M55" i="10" s="1"/>
  <c r="I55" i="17" s="1"/>
  <c r="C59" i="9"/>
  <c r="K59" i="10"/>
  <c r="M59" i="10" s="1"/>
  <c r="I59" i="17" s="1"/>
  <c r="C63" i="9"/>
  <c r="K63" i="10"/>
  <c r="M63" i="10" s="1"/>
  <c r="I63" i="17" s="1"/>
  <c r="C67" i="9"/>
  <c r="K67" i="10"/>
  <c r="M67" i="10" s="1"/>
  <c r="I67" i="17" s="1"/>
  <c r="C74" i="9"/>
  <c r="K74" i="10"/>
  <c r="M74" i="10" s="1"/>
  <c r="I74" i="17" s="1"/>
  <c r="C70" i="9"/>
  <c r="K70" i="10"/>
  <c r="M70" i="10" s="1"/>
  <c r="I70" i="17" s="1"/>
  <c r="C56" i="9"/>
  <c r="K56" i="10"/>
  <c r="M56" i="10" s="1"/>
  <c r="I56" i="17" s="1"/>
  <c r="C60" i="9"/>
  <c r="K60" i="10"/>
  <c r="M60" i="10" s="1"/>
  <c r="I60" i="17" s="1"/>
  <c r="C64" i="9"/>
  <c r="K64" i="10"/>
  <c r="M64" i="10" s="1"/>
  <c r="I64" i="17" s="1"/>
  <c r="C68" i="9"/>
  <c r="K68" i="10"/>
  <c r="M68" i="10" s="1"/>
  <c r="I68" i="17" s="1"/>
  <c r="C73" i="9"/>
  <c r="K73" i="10"/>
  <c r="M73" i="10" s="1"/>
  <c r="I73" i="17" s="1"/>
  <c r="C53" i="9"/>
  <c r="C57" i="9"/>
  <c r="K57" i="10"/>
  <c r="M57" i="10" s="1"/>
  <c r="I57" i="17" s="1"/>
  <c r="C61" i="9"/>
  <c r="K61" i="10"/>
  <c r="M61" i="10" s="1"/>
  <c r="I61" i="17" s="1"/>
  <c r="C65" i="9"/>
  <c r="K65" i="10"/>
  <c r="M65" i="10" s="1"/>
  <c r="I65" i="17" s="1"/>
  <c r="C69" i="9"/>
  <c r="K69" i="10"/>
  <c r="M69" i="10" s="1"/>
  <c r="I69" i="17" s="1"/>
  <c r="C72" i="9"/>
  <c r="K72" i="10"/>
  <c r="M72" i="10" s="1"/>
  <c r="I72" i="17" s="1"/>
  <c r="C54" i="9"/>
  <c r="K54" i="10"/>
  <c r="M54" i="10" s="1"/>
  <c r="I54" i="17" s="1"/>
  <c r="C58" i="9"/>
  <c r="K58" i="10"/>
  <c r="M58" i="10" s="1"/>
  <c r="I58" i="17" s="1"/>
  <c r="C62" i="9"/>
  <c r="K62" i="10"/>
  <c r="M62" i="10" s="1"/>
  <c r="I62" i="17" s="1"/>
  <c r="C66" i="9"/>
  <c r="K66" i="10"/>
  <c r="M66" i="10" s="1"/>
  <c r="I66" i="17" s="1"/>
  <c r="C75" i="9"/>
  <c r="K75" i="10"/>
  <c r="M75" i="10" s="1"/>
  <c r="I75" i="17" s="1"/>
  <c r="C71" i="9"/>
  <c r="K71" i="10"/>
  <c r="M71" i="10" s="1"/>
  <c r="I71" i="17" s="1"/>
  <c r="C33" i="9"/>
  <c r="C45" i="9"/>
  <c r="K45" i="10"/>
  <c r="M45" i="10" s="1"/>
  <c r="I45" i="17" s="1"/>
  <c r="C41" i="9"/>
  <c r="K41" i="10"/>
  <c r="M41" i="10" s="1"/>
  <c r="I41" i="17" s="1"/>
  <c r="C34" i="9"/>
  <c r="K34" i="10"/>
  <c r="M34" i="10" s="1"/>
  <c r="I34" i="17" s="1"/>
  <c r="C47" i="9"/>
  <c r="K47" i="10"/>
  <c r="M47" i="10" s="1"/>
  <c r="I47" i="17" s="1"/>
  <c r="C44" i="9"/>
  <c r="K44" i="10"/>
  <c r="M44" i="10" s="1"/>
  <c r="I44" i="17" s="1"/>
  <c r="C40" i="9"/>
  <c r="K40" i="10"/>
  <c r="M40" i="10" s="1"/>
  <c r="I40" i="17" s="1"/>
  <c r="C36" i="9"/>
  <c r="K36" i="10"/>
  <c r="M36" i="10" s="1"/>
  <c r="I36" i="17" s="1"/>
  <c r="C50" i="9"/>
  <c r="K50" i="10"/>
  <c r="M50" i="10" s="1"/>
  <c r="I50" i="17" s="1"/>
  <c r="C43" i="9"/>
  <c r="K43" i="10"/>
  <c r="M43" i="10" s="1"/>
  <c r="I43" i="17" s="1"/>
  <c r="C39" i="9"/>
  <c r="K39" i="10"/>
  <c r="M39" i="10" s="1"/>
  <c r="I39" i="17" s="1"/>
  <c r="C35" i="9"/>
  <c r="K35" i="10"/>
  <c r="M35" i="10" s="1"/>
  <c r="I35" i="17" s="1"/>
  <c r="C48" i="9"/>
  <c r="K48" i="10"/>
  <c r="M48" i="10" s="1"/>
  <c r="I48" i="17" s="1"/>
  <c r="C37" i="9"/>
  <c r="K37" i="10"/>
  <c r="M37" i="10" s="1"/>
  <c r="I37" i="17" s="1"/>
  <c r="C49" i="9"/>
  <c r="K49" i="10"/>
  <c r="M49" i="10" s="1"/>
  <c r="I49" i="17" s="1"/>
  <c r="C46" i="9"/>
  <c r="K46" i="10"/>
  <c r="M46" i="10" s="1"/>
  <c r="I46" i="17" s="1"/>
  <c r="C42" i="9"/>
  <c r="K42" i="10"/>
  <c r="M42" i="10" s="1"/>
  <c r="I42" i="17" s="1"/>
  <c r="C38" i="9"/>
  <c r="K38" i="10"/>
  <c r="M38" i="10" s="1"/>
  <c r="I38" i="17" s="1"/>
  <c r="C22" i="9"/>
  <c r="K22" i="10"/>
  <c r="M22" i="10" s="1"/>
  <c r="I22" i="17" s="1"/>
  <c r="C17" i="9"/>
  <c r="K17" i="10"/>
  <c r="M17" i="10" s="1"/>
  <c r="I17" i="17" s="1"/>
  <c r="C14" i="9"/>
  <c r="K14" i="10"/>
  <c r="M14" i="10" s="1"/>
  <c r="I14" i="17" s="1"/>
  <c r="C27" i="9"/>
  <c r="K27" i="10"/>
  <c r="M27" i="10" s="1"/>
  <c r="I27" i="17" s="1"/>
  <c r="C25" i="9"/>
  <c r="K25" i="10"/>
  <c r="M25" i="10" s="1"/>
  <c r="I25" i="17" s="1"/>
  <c r="C16" i="9"/>
  <c r="K16" i="10"/>
  <c r="M16" i="10" s="1"/>
  <c r="I16" i="17" s="1"/>
  <c r="C26" i="9"/>
  <c r="K26" i="10"/>
  <c r="M26" i="10" s="1"/>
  <c r="I26" i="17" s="1"/>
  <c r="C24" i="9"/>
  <c r="K24" i="10"/>
  <c r="M24" i="10" s="1"/>
  <c r="I24" i="17" s="1"/>
  <c r="C21" i="9"/>
  <c r="K21" i="10"/>
  <c r="M21" i="10" s="1"/>
  <c r="I21" i="17" s="1"/>
  <c r="C19" i="9"/>
  <c r="K19" i="10"/>
  <c r="M19" i="10" s="1"/>
  <c r="I19" i="17" s="1"/>
  <c r="C15" i="9"/>
  <c r="K15" i="10"/>
  <c r="M15" i="10" s="1"/>
  <c r="I15" i="17" s="1"/>
  <c r="C13" i="9"/>
  <c r="K13" i="10"/>
  <c r="M13" i="10" s="1"/>
  <c r="I13" i="17" s="1"/>
  <c r="C23" i="9"/>
  <c r="K23" i="10"/>
  <c r="M23" i="10" s="1"/>
  <c r="I23" i="17" s="1"/>
  <c r="C20" i="9"/>
  <c r="K20" i="10"/>
  <c r="M20" i="10" s="1"/>
  <c r="I20" i="17" s="1"/>
  <c r="C18" i="9"/>
  <c r="K18" i="10"/>
  <c r="M18" i="10" s="1"/>
  <c r="I18" i="17" s="1"/>
  <c r="C12" i="9"/>
  <c r="K12" i="10"/>
  <c r="M12" i="10" s="1"/>
  <c r="I12" i="17" s="1"/>
  <c r="Q136" i="4"/>
  <c r="C136" i="4" s="1"/>
  <c r="Q80" i="4"/>
  <c r="C80" i="4" s="1"/>
  <c r="Q53" i="4"/>
  <c r="C53" i="4" s="1"/>
  <c r="Q57" i="4"/>
  <c r="C57" i="4" s="1"/>
  <c r="Q61" i="4"/>
  <c r="C61" i="4" s="1"/>
  <c r="Q69" i="4"/>
  <c r="C69" i="4" s="1"/>
  <c r="Q55" i="4"/>
  <c r="C55" i="4" s="1"/>
  <c r="Q149" i="4"/>
  <c r="C149" i="4" s="1"/>
  <c r="Q153" i="4"/>
  <c r="C153" i="4" s="1"/>
  <c r="Q154" i="4"/>
  <c r="C154" i="4" s="1"/>
  <c r="Q130" i="4"/>
  <c r="C130" i="4" s="1"/>
  <c r="Q141" i="4"/>
  <c r="C141" i="4" s="1"/>
  <c r="Q145" i="4"/>
  <c r="C145" i="4" s="1"/>
  <c r="Q88" i="4"/>
  <c r="C88" i="4" s="1"/>
  <c r="Q103" i="4"/>
  <c r="C103" i="4" s="1"/>
  <c r="Q89" i="4"/>
  <c r="C89" i="4" s="1"/>
  <c r="Q96" i="4"/>
  <c r="C96" i="4" s="1"/>
  <c r="Q36" i="4"/>
  <c r="C36" i="4" s="1"/>
  <c r="Q40" i="4"/>
  <c r="C40" i="4" s="1"/>
  <c r="Q44" i="4"/>
  <c r="C44" i="4" s="1"/>
  <c r="Q47" i="4"/>
  <c r="C47" i="4" s="1"/>
  <c r="L128" i="10"/>
  <c r="L147" i="10"/>
  <c r="E32" i="10"/>
  <c r="G32" i="10" s="1"/>
  <c r="C144" i="8"/>
  <c r="C154" i="8"/>
  <c r="C54" i="8"/>
  <c r="C56" i="8"/>
  <c r="C58" i="8"/>
  <c r="C62" i="8"/>
  <c r="C68" i="8"/>
  <c r="C70" i="8"/>
  <c r="C12" i="8"/>
  <c r="C23" i="8"/>
  <c r="C27" i="8"/>
  <c r="C33" i="8"/>
  <c r="C53" i="8"/>
  <c r="C41" i="8"/>
  <c r="C43" i="8"/>
  <c r="C48" i="8"/>
  <c r="C50" i="8"/>
  <c r="Q59" i="4"/>
  <c r="C59" i="4" s="1"/>
  <c r="Q67" i="4"/>
  <c r="C67" i="4" s="1"/>
  <c r="Q24" i="4"/>
  <c r="C24" i="4" s="1"/>
  <c r="Q26" i="4"/>
  <c r="Q33" i="4"/>
  <c r="C33" i="4" s="1"/>
  <c r="Q37" i="4"/>
  <c r="C37" i="4" s="1"/>
  <c r="Q41" i="4"/>
  <c r="C41" i="4" s="1"/>
  <c r="Q45" i="4"/>
  <c r="C45" i="4" s="1"/>
  <c r="Q48" i="4"/>
  <c r="C48" i="4" s="1"/>
  <c r="Q144" i="4"/>
  <c r="C144" i="4" s="1"/>
  <c r="Q71" i="4"/>
  <c r="C71" i="4" s="1"/>
  <c r="Q74" i="4"/>
  <c r="C74" i="4" s="1"/>
  <c r="Q111" i="4"/>
  <c r="C111" i="4" s="1"/>
  <c r="C13" i="15"/>
  <c r="G13" i="15" s="1"/>
  <c r="Q60" i="4"/>
  <c r="C60" i="4" s="1"/>
  <c r="Q68" i="4"/>
  <c r="C68" i="4" s="1"/>
  <c r="E79" i="10"/>
  <c r="G79" i="10" s="1"/>
  <c r="G34" i="10"/>
  <c r="C110" i="8"/>
  <c r="C115" i="8"/>
  <c r="C117" i="8"/>
  <c r="C121" i="8"/>
  <c r="C123" i="8"/>
  <c r="C114" i="8"/>
  <c r="C124" i="8"/>
  <c r="C14" i="8"/>
  <c r="C18" i="8"/>
  <c r="C30" i="8"/>
  <c r="C17" i="8"/>
  <c r="C134" i="8"/>
  <c r="C85" i="8"/>
  <c r="C90" i="8"/>
  <c r="C92" i="8"/>
  <c r="C102" i="8"/>
  <c r="C103" i="8"/>
  <c r="Q114" i="4"/>
  <c r="C114" i="4" s="1"/>
  <c r="Q120" i="4"/>
  <c r="C120" i="4" s="1"/>
  <c r="Q23" i="4"/>
  <c r="Q22" i="4"/>
  <c r="Q129" i="4"/>
  <c r="C129" i="4" s="1"/>
  <c r="Q133" i="4"/>
  <c r="C133" i="4" s="1"/>
  <c r="Q84" i="4"/>
  <c r="C84" i="4" s="1"/>
  <c r="Q100" i="4"/>
  <c r="C100" i="4" s="1"/>
  <c r="Q83" i="4"/>
  <c r="C83" i="4" s="1"/>
  <c r="Q99" i="4"/>
  <c r="C99" i="4" s="1"/>
  <c r="Q38" i="4"/>
  <c r="C38" i="4" s="1"/>
  <c r="Q42" i="4"/>
  <c r="C42" i="4" s="1"/>
  <c r="Q46" i="4"/>
  <c r="C46" i="4" s="1"/>
  <c r="Q49" i="4"/>
  <c r="C49" i="4" s="1"/>
  <c r="R9" i="4"/>
  <c r="N9" i="4"/>
  <c r="L9" i="4"/>
  <c r="P9" i="4"/>
  <c r="F9" i="4"/>
  <c r="J9" i="4"/>
  <c r="E147" i="10"/>
  <c r="G147" i="10" s="1"/>
  <c r="G148" i="10"/>
  <c r="L109" i="10"/>
  <c r="M100" i="10"/>
  <c r="I100" i="17" s="1"/>
  <c r="G80" i="10"/>
  <c r="L32" i="10"/>
  <c r="L52" i="10"/>
  <c r="C42" i="8"/>
  <c r="C44" i="8"/>
  <c r="C46" i="8"/>
  <c r="C47" i="8"/>
  <c r="C59" i="8"/>
  <c r="C65" i="8"/>
  <c r="C67" i="8"/>
  <c r="C73" i="8"/>
  <c r="C75" i="8"/>
  <c r="C60" i="8"/>
  <c r="C64" i="8"/>
  <c r="C72" i="8"/>
  <c r="C82" i="8"/>
  <c r="C87" i="8"/>
  <c r="C94" i="8"/>
  <c r="C97" i="8"/>
  <c r="I158" i="8"/>
  <c r="C130" i="8"/>
  <c r="C152" i="8"/>
  <c r="C139" i="8"/>
  <c r="C112" i="8"/>
  <c r="C119" i="8"/>
  <c r="C122" i="8"/>
  <c r="C16" i="8"/>
  <c r="C19" i="8"/>
  <c r="C21" i="8"/>
  <c r="C32" i="7"/>
  <c r="G9" i="7"/>
  <c r="K9" i="7"/>
  <c r="Q152" i="4"/>
  <c r="C152" i="4" s="1"/>
  <c r="Q156" i="4"/>
  <c r="C156" i="4" s="1"/>
  <c r="Q137" i="4"/>
  <c r="C137" i="4" s="1"/>
  <c r="Q115" i="4"/>
  <c r="C115" i="4" s="1"/>
  <c r="Q121" i="4"/>
  <c r="C121" i="4" s="1"/>
  <c r="Q92" i="4"/>
  <c r="C92" i="4" s="1"/>
  <c r="Q91" i="4"/>
  <c r="C91" i="4" s="1"/>
  <c r="Q98" i="4"/>
  <c r="C98" i="4" s="1"/>
  <c r="Q58" i="4"/>
  <c r="C58" i="4" s="1"/>
  <c r="Q66" i="4"/>
  <c r="C66" i="4" s="1"/>
  <c r="Q75" i="4"/>
  <c r="C75" i="4" s="1"/>
  <c r="Y9" i="4"/>
  <c r="Q30" i="4"/>
  <c r="C30" i="4" s="1"/>
  <c r="Q25" i="4"/>
  <c r="Z9" i="4"/>
  <c r="T147" i="4"/>
  <c r="Q140" i="4"/>
  <c r="C140" i="4" s="1"/>
  <c r="Q134" i="4"/>
  <c r="C134" i="4" s="1"/>
  <c r="Q116" i="4"/>
  <c r="C116" i="4" s="1"/>
  <c r="Q122" i="4"/>
  <c r="C122" i="4" s="1"/>
  <c r="Q118" i="4"/>
  <c r="C118" i="4" s="1"/>
  <c r="V9" i="4"/>
  <c r="Q95" i="4"/>
  <c r="C95" i="4" s="1"/>
  <c r="Q101" i="4"/>
  <c r="C101" i="4" s="1"/>
  <c r="Q63" i="4"/>
  <c r="C63" i="4" s="1"/>
  <c r="C17" i="15"/>
  <c r="G17" i="15" s="1"/>
  <c r="O9" i="4"/>
  <c r="G9" i="4"/>
  <c r="E9" i="4"/>
  <c r="I9" i="4"/>
  <c r="D9" i="4"/>
  <c r="H9" i="4"/>
  <c r="S9" i="4"/>
  <c r="E109" i="10"/>
  <c r="G109" i="10" s="1"/>
  <c r="L158" i="10"/>
  <c r="U9" i="4"/>
  <c r="T11" i="4"/>
  <c r="X11" i="4"/>
  <c r="C15" i="15"/>
  <c r="G15" i="15" s="1"/>
  <c r="C19" i="15"/>
  <c r="G19" i="15" s="1"/>
  <c r="C20" i="15"/>
  <c r="G20" i="15" s="1"/>
  <c r="Q21" i="4"/>
  <c r="Q56" i="4"/>
  <c r="C56" i="4" s="1"/>
  <c r="Q65" i="4"/>
  <c r="C65" i="4" s="1"/>
  <c r="Q70" i="4"/>
  <c r="C70" i="4" s="1"/>
  <c r="Q72" i="4"/>
  <c r="C72" i="4" s="1"/>
  <c r="T79" i="4"/>
  <c r="Q93" i="4"/>
  <c r="C93" i="4" s="1"/>
  <c r="Q104" i="4"/>
  <c r="C104" i="4" s="1"/>
  <c r="Q112" i="4"/>
  <c r="C112" i="4" s="1"/>
  <c r="Q124" i="4"/>
  <c r="C124" i="4" s="1"/>
  <c r="Q125" i="4"/>
  <c r="C125" i="4" s="1"/>
  <c r="T128" i="4"/>
  <c r="Q135" i="4"/>
  <c r="C135" i="4" s="1"/>
  <c r="Q138" i="4"/>
  <c r="C138" i="4" s="1"/>
  <c r="Q143" i="4"/>
  <c r="C143" i="4" s="1"/>
  <c r="AA9" i="4"/>
  <c r="C128" i="7"/>
  <c r="I11" i="8"/>
  <c r="C13" i="8"/>
  <c r="C20" i="8"/>
  <c r="T32" i="4"/>
  <c r="C11" i="7"/>
  <c r="I52" i="8"/>
  <c r="C148" i="8"/>
  <c r="I147" i="8"/>
  <c r="L79" i="10"/>
  <c r="M9" i="4"/>
  <c r="K158" i="4"/>
  <c r="C12" i="15"/>
  <c r="C14" i="15"/>
  <c r="G14" i="15" s="1"/>
  <c r="C16" i="15"/>
  <c r="G16" i="15" s="1"/>
  <c r="C18" i="15"/>
  <c r="G18" i="15" s="1"/>
  <c r="Q27" i="4"/>
  <c r="C27" i="4" s="1"/>
  <c r="Q62" i="4"/>
  <c r="C62" i="4" s="1"/>
  <c r="Q64" i="4"/>
  <c r="C64" i="4" s="1"/>
  <c r="Q73" i="4"/>
  <c r="C73" i="4" s="1"/>
  <c r="W9" i="4"/>
  <c r="Q86" i="4"/>
  <c r="C86" i="4" s="1"/>
  <c r="T109" i="4"/>
  <c r="Q119" i="4"/>
  <c r="C119" i="4" s="1"/>
  <c r="Q132" i="4"/>
  <c r="C132" i="4" s="1"/>
  <c r="Q139" i="4"/>
  <c r="C139" i="4" s="1"/>
  <c r="Q142" i="4"/>
  <c r="C142" i="4" s="1"/>
  <c r="Q148" i="4"/>
  <c r="C148" i="4" s="1"/>
  <c r="M126" i="15"/>
  <c r="O126" i="15" s="1"/>
  <c r="C15" i="8"/>
  <c r="C24" i="8"/>
  <c r="C26" i="8"/>
  <c r="C38" i="8"/>
  <c r="C40" i="8"/>
  <c r="C55" i="8"/>
  <c r="C57" i="8"/>
  <c r="D109" i="8"/>
  <c r="E52" i="10"/>
  <c r="G52" i="10" s="1"/>
  <c r="E128" i="10"/>
  <c r="G128" i="10" s="1"/>
  <c r="C69" i="8"/>
  <c r="C71" i="8"/>
  <c r="C74" i="8"/>
  <c r="C80" i="8"/>
  <c r="C81" i="8"/>
  <c r="C84" i="8"/>
  <c r="C91" i="8"/>
  <c r="C93" i="8"/>
  <c r="C104" i="8"/>
  <c r="C118" i="8"/>
  <c r="C125" i="8"/>
  <c r="I128" i="8"/>
  <c r="C132" i="8"/>
  <c r="C150" i="8"/>
  <c r="C22" i="8"/>
  <c r="C25" i="8"/>
  <c r="C36" i="8"/>
  <c r="C39" i="8"/>
  <c r="C49" i="8"/>
  <c r="C61" i="8"/>
  <c r="C63" i="8"/>
  <c r="C66" i="8"/>
  <c r="D79" i="8"/>
  <c r="C86" i="8"/>
  <c r="C88" i="8"/>
  <c r="C98" i="8"/>
  <c r="C100" i="8"/>
  <c r="C120" i="8"/>
  <c r="D128" i="8"/>
  <c r="C136" i="8"/>
  <c r="C143" i="8"/>
  <c r="D147" i="8"/>
  <c r="C156" i="8"/>
  <c r="C111" i="8"/>
  <c r="C113" i="8"/>
  <c r="C116" i="8"/>
  <c r="C131" i="8"/>
  <c r="C133" i="8"/>
  <c r="C135" i="8"/>
  <c r="C155" i="8"/>
  <c r="L11" i="10"/>
  <c r="J9" i="10"/>
  <c r="F9" i="10"/>
  <c r="D147" i="9"/>
  <c r="H9" i="9"/>
  <c r="D158" i="9"/>
  <c r="G9" i="9"/>
  <c r="L9" i="9"/>
  <c r="D11" i="9"/>
  <c r="I79" i="9"/>
  <c r="D128" i="9"/>
  <c r="J9" i="9"/>
  <c r="I109" i="9"/>
  <c r="I147" i="9"/>
  <c r="D32" i="9"/>
  <c r="E9" i="9"/>
  <c r="I11" i="9"/>
  <c r="F9" i="9"/>
  <c r="K9" i="9"/>
  <c r="D52" i="9"/>
  <c r="I128" i="9"/>
  <c r="I158" i="9"/>
  <c r="D109" i="9"/>
  <c r="D79" i="9"/>
  <c r="C35" i="8"/>
  <c r="I32" i="8"/>
  <c r="C34" i="8"/>
  <c r="D32" i="8"/>
  <c r="D11" i="8"/>
  <c r="I79" i="8"/>
  <c r="I109" i="8"/>
  <c r="C149" i="8"/>
  <c r="D52" i="8"/>
  <c r="D158" i="8"/>
  <c r="G9" i="8"/>
  <c r="J9" i="8"/>
  <c r="N9" i="8"/>
  <c r="L9" i="8"/>
  <c r="F9" i="8"/>
  <c r="H9" i="8"/>
  <c r="M9" i="8"/>
  <c r="E9" i="8"/>
  <c r="K158" i="8"/>
  <c r="C147" i="7"/>
  <c r="C109" i="7"/>
  <c r="C79" i="7"/>
  <c r="D9" i="7"/>
  <c r="H9" i="7"/>
  <c r="L9" i="7"/>
  <c r="C52" i="7"/>
  <c r="E9" i="7"/>
  <c r="I9" i="7"/>
  <c r="M9" i="7"/>
  <c r="F9" i="7"/>
  <c r="J9" i="7"/>
  <c r="C158" i="7"/>
  <c r="F9" i="6"/>
  <c r="J9" i="6"/>
  <c r="H9" i="6"/>
  <c r="L9" i="6"/>
  <c r="C15" i="6"/>
  <c r="C20" i="6"/>
  <c r="D9" i="6"/>
  <c r="C115" i="6"/>
  <c r="C118" i="6"/>
  <c r="C156" i="6"/>
  <c r="C37" i="6"/>
  <c r="C48" i="6"/>
  <c r="C54" i="6"/>
  <c r="C75" i="6"/>
  <c r="C132" i="6"/>
  <c r="C138" i="6"/>
  <c r="C45" i="6"/>
  <c r="C111" i="6"/>
  <c r="C116" i="6"/>
  <c r="C121" i="6"/>
  <c r="C22" i="6"/>
  <c r="C39" i="6"/>
  <c r="C41" i="6"/>
  <c r="C66" i="6"/>
  <c r="C84" i="6"/>
  <c r="C112" i="6"/>
  <c r="C119" i="6"/>
  <c r="C123" i="6"/>
  <c r="C125" i="6"/>
  <c r="C135" i="6"/>
  <c r="C143" i="6"/>
  <c r="C152" i="6"/>
  <c r="C14" i="6"/>
  <c r="C18" i="6"/>
  <c r="C24" i="6"/>
  <c r="E9" i="6"/>
  <c r="I9" i="6"/>
  <c r="C88" i="6"/>
  <c r="C100" i="6"/>
  <c r="C13" i="6"/>
  <c r="C26" i="6"/>
  <c r="G9" i="6"/>
  <c r="C70" i="6"/>
  <c r="C92" i="6"/>
  <c r="C103" i="6"/>
  <c r="C12" i="6"/>
  <c r="C16" i="6"/>
  <c r="C21" i="6"/>
  <c r="C49" i="6"/>
  <c r="C50" i="6"/>
  <c r="C55" i="6"/>
  <c r="C56" i="6"/>
  <c r="C19" i="6"/>
  <c r="C23" i="6"/>
  <c r="C42" i="6"/>
  <c r="C43" i="6"/>
  <c r="C47" i="6"/>
  <c r="C59" i="6"/>
  <c r="C90" i="6"/>
  <c r="C102" i="6"/>
  <c r="K158" i="6"/>
  <c r="C36" i="6"/>
  <c r="C67" i="6"/>
  <c r="C69" i="6"/>
  <c r="C97" i="6"/>
  <c r="C120" i="6"/>
  <c r="C155" i="6"/>
  <c r="C30" i="6"/>
  <c r="C40" i="6"/>
  <c r="C46" i="6"/>
  <c r="C53" i="6"/>
  <c r="K52" i="6"/>
  <c r="C72" i="6"/>
  <c r="K79" i="6"/>
  <c r="C82" i="6"/>
  <c r="K11" i="6"/>
  <c r="C44" i="6"/>
  <c r="C57" i="6"/>
  <c r="C60" i="6"/>
  <c r="C64" i="6"/>
  <c r="C73" i="6"/>
  <c r="C81" i="6"/>
  <c r="C83" i="6"/>
  <c r="C85" i="6"/>
  <c r="C86" i="6"/>
  <c r="C133" i="6"/>
  <c r="C134" i="6"/>
  <c r="C61" i="6"/>
  <c r="C68" i="6"/>
  <c r="C80" i="6"/>
  <c r="C89" i="6"/>
  <c r="C91" i="6"/>
  <c r="C96" i="6"/>
  <c r="C98" i="6"/>
  <c r="C101" i="6"/>
  <c r="C137" i="6"/>
  <c r="C140" i="6"/>
  <c r="C154" i="6"/>
  <c r="C93" i="6"/>
  <c r="C95" i="6"/>
  <c r="C99" i="6"/>
  <c r="C104" i="6"/>
  <c r="K109" i="6"/>
  <c r="C113" i="6"/>
  <c r="C124" i="6"/>
  <c r="C130" i="6"/>
  <c r="C145" i="6"/>
  <c r="C150" i="6"/>
  <c r="M105" i="15"/>
  <c r="O105" i="15" s="1"/>
  <c r="M77" i="15"/>
  <c r="O77" i="15" s="1"/>
  <c r="M76" i="15"/>
  <c r="O76" i="15" s="1"/>
  <c r="X32" i="4"/>
  <c r="Q34" i="4"/>
  <c r="T52" i="4"/>
  <c r="Q150" i="4"/>
  <c r="C150" i="4" s="1"/>
  <c r="X147" i="4"/>
  <c r="X158" i="4"/>
  <c r="K32" i="4"/>
  <c r="K109" i="4"/>
  <c r="K11" i="4"/>
  <c r="K52" i="4"/>
  <c r="K79" i="4"/>
  <c r="Q82" i="4"/>
  <c r="C82" i="4" s="1"/>
  <c r="Q85" i="4"/>
  <c r="C85" i="4" s="1"/>
  <c r="Q87" i="4"/>
  <c r="C87" i="4" s="1"/>
  <c r="Q90" i="4"/>
  <c r="C90" i="4" s="1"/>
  <c r="Q94" i="4"/>
  <c r="C94" i="4" s="1"/>
  <c r="Q97" i="4"/>
  <c r="C97" i="4" s="1"/>
  <c r="Q102" i="4"/>
  <c r="C102" i="4" s="1"/>
  <c r="C107" i="4"/>
  <c r="Q131" i="4"/>
  <c r="C131" i="4" s="1"/>
  <c r="X128" i="4"/>
  <c r="X109" i="4"/>
  <c r="T158" i="4"/>
  <c r="X52" i="4"/>
  <c r="Q54" i="4"/>
  <c r="K128" i="4"/>
  <c r="Q35" i="4"/>
  <c r="C35" i="4" s="1"/>
  <c r="Q39" i="4"/>
  <c r="C39" i="4" s="1"/>
  <c r="Q43" i="4"/>
  <c r="C43" i="4" s="1"/>
  <c r="Q50" i="4"/>
  <c r="C50" i="4" s="1"/>
  <c r="Q81" i="4"/>
  <c r="C81" i="4" s="1"/>
  <c r="X79" i="4"/>
  <c r="Q110" i="4"/>
  <c r="C110" i="4" s="1"/>
  <c r="Q113" i="4"/>
  <c r="C113" i="4" s="1"/>
  <c r="Q117" i="4"/>
  <c r="C117" i="4" s="1"/>
  <c r="Q123" i="4"/>
  <c r="C123" i="4" s="1"/>
  <c r="K147" i="4"/>
  <c r="Q151" i="4"/>
  <c r="C151" i="4" s="1"/>
  <c r="Q155" i="4"/>
  <c r="C155" i="4" s="1"/>
  <c r="C27" i="15" l="1"/>
  <c r="G27" i="15" s="1"/>
  <c r="C21" i="4"/>
  <c r="AD21" i="4" s="1"/>
  <c r="C23" i="4"/>
  <c r="C23" i="15" s="1"/>
  <c r="G23" i="15" s="1"/>
  <c r="C24" i="15"/>
  <c r="G24" i="15" s="1"/>
  <c r="C25" i="4"/>
  <c r="C25" i="15" s="1"/>
  <c r="G25" i="15" s="1"/>
  <c r="C26" i="4"/>
  <c r="C26" i="15" s="1"/>
  <c r="G26" i="15" s="1"/>
  <c r="C30" i="15"/>
  <c r="G30" i="15" s="1"/>
  <c r="O30" i="15" s="1"/>
  <c r="C22" i="4"/>
  <c r="C22" i="15" s="1"/>
  <c r="G22" i="15" s="1"/>
  <c r="M107" i="15"/>
  <c r="O28" i="15"/>
  <c r="O29" i="15"/>
  <c r="C79" i="9"/>
  <c r="C32" i="9"/>
  <c r="C52" i="9"/>
  <c r="C128" i="9"/>
  <c r="C147" i="9"/>
  <c r="C109" i="9"/>
  <c r="K148" i="10"/>
  <c r="I147" i="10"/>
  <c r="K129" i="10"/>
  <c r="I128" i="10"/>
  <c r="I109" i="10"/>
  <c r="I79" i="10"/>
  <c r="K80" i="10"/>
  <c r="I52" i="10"/>
  <c r="K52" i="10"/>
  <c r="M52" i="10" s="1"/>
  <c r="I52" i="17" s="1"/>
  <c r="I32" i="10"/>
  <c r="K33" i="10"/>
  <c r="K11" i="10"/>
  <c r="M11" i="10" s="1"/>
  <c r="I11" i="17" s="1"/>
  <c r="I11" i="10"/>
  <c r="I158" i="10"/>
  <c r="C107" i="15"/>
  <c r="G107" i="15" s="1"/>
  <c r="AD107" i="4"/>
  <c r="M155" i="15"/>
  <c r="M151" i="15"/>
  <c r="M153" i="15"/>
  <c r="M149" i="15"/>
  <c r="M139" i="15"/>
  <c r="M133" i="15"/>
  <c r="M132" i="15"/>
  <c r="M143" i="15"/>
  <c r="M137" i="15"/>
  <c r="M136" i="15"/>
  <c r="M135" i="15"/>
  <c r="M134" i="15"/>
  <c r="M145" i="15"/>
  <c r="M144" i="15"/>
  <c r="M138" i="15"/>
  <c r="M131" i="15"/>
  <c r="M130" i="15"/>
  <c r="M142" i="15"/>
  <c r="M141" i="15"/>
  <c r="M140" i="15"/>
  <c r="M110" i="15"/>
  <c r="M115" i="15"/>
  <c r="M124" i="15"/>
  <c r="M122" i="15"/>
  <c r="M121" i="15"/>
  <c r="M116" i="15"/>
  <c r="M120" i="15"/>
  <c r="M123" i="15"/>
  <c r="M119" i="15"/>
  <c r="M111" i="15"/>
  <c r="M113" i="15"/>
  <c r="M118" i="15"/>
  <c r="M114" i="15"/>
  <c r="M117" i="15"/>
  <c r="M112" i="15"/>
  <c r="M125" i="15"/>
  <c r="M97" i="15"/>
  <c r="M90" i="15"/>
  <c r="M91" i="15"/>
  <c r="M81" i="15"/>
  <c r="M87" i="15"/>
  <c r="M92" i="15"/>
  <c r="M96" i="15"/>
  <c r="M85" i="15"/>
  <c r="M88" i="15"/>
  <c r="M86" i="15"/>
  <c r="M98" i="15"/>
  <c r="M82" i="15"/>
  <c r="M100" i="15"/>
  <c r="M101" i="15"/>
  <c r="M89" i="15"/>
  <c r="M102" i="15"/>
  <c r="M93" i="15"/>
  <c r="M103" i="15"/>
  <c r="M99" i="15"/>
  <c r="M83" i="15"/>
  <c r="M94" i="15"/>
  <c r="M95" i="15"/>
  <c r="M84" i="15"/>
  <c r="M104" i="15"/>
  <c r="M60" i="15"/>
  <c r="M57" i="15"/>
  <c r="M58" i="15"/>
  <c r="M71" i="15"/>
  <c r="M74" i="15"/>
  <c r="M69" i="15"/>
  <c r="M75" i="15"/>
  <c r="M67" i="15"/>
  <c r="M62" i="15"/>
  <c r="M66" i="15"/>
  <c r="M61" i="15"/>
  <c r="M65" i="15"/>
  <c r="M64" i="15"/>
  <c r="M70" i="15"/>
  <c r="M59" i="15"/>
  <c r="M73" i="15"/>
  <c r="M68" i="15"/>
  <c r="M56" i="15"/>
  <c r="M72" i="15"/>
  <c r="M63" i="15"/>
  <c r="M39" i="15"/>
  <c r="M36" i="15"/>
  <c r="M47" i="15"/>
  <c r="M46" i="15"/>
  <c r="M50" i="15"/>
  <c r="M41" i="15"/>
  <c r="M42" i="15"/>
  <c r="M49" i="15"/>
  <c r="M48" i="15"/>
  <c r="M35" i="15"/>
  <c r="M43" i="15"/>
  <c r="M45" i="15"/>
  <c r="M44" i="15"/>
  <c r="M38" i="15"/>
  <c r="M40" i="15"/>
  <c r="M12" i="15"/>
  <c r="AD152" i="4"/>
  <c r="C152" i="15"/>
  <c r="G152" i="15" s="1"/>
  <c r="AD154" i="4"/>
  <c r="C154" i="15"/>
  <c r="G154" i="15" s="1"/>
  <c r="AD155" i="4"/>
  <c r="C155" i="15"/>
  <c r="G155" i="15" s="1"/>
  <c r="AD150" i="4"/>
  <c r="C150" i="15"/>
  <c r="G150" i="15" s="1"/>
  <c r="AD153" i="4"/>
  <c r="C153" i="15"/>
  <c r="G153" i="15" s="1"/>
  <c r="AD148" i="4"/>
  <c r="C148" i="15"/>
  <c r="AD156" i="4"/>
  <c r="C156" i="15"/>
  <c r="G156" i="15" s="1"/>
  <c r="AD151" i="4"/>
  <c r="C151" i="15"/>
  <c r="G151" i="15" s="1"/>
  <c r="AD149" i="4"/>
  <c r="C149" i="15"/>
  <c r="G149" i="15" s="1"/>
  <c r="AD141" i="4"/>
  <c r="C141" i="15"/>
  <c r="G141" i="15" s="1"/>
  <c r="AD142" i="4"/>
  <c r="C142" i="15"/>
  <c r="G142" i="15" s="1"/>
  <c r="AD131" i="4"/>
  <c r="C131" i="15"/>
  <c r="G131" i="15" s="1"/>
  <c r="AD134" i="4"/>
  <c r="C134" i="15"/>
  <c r="G134" i="15" s="1"/>
  <c r="AD145" i="4"/>
  <c r="C145" i="15"/>
  <c r="G145" i="15" s="1"/>
  <c r="AD132" i="4"/>
  <c r="C132" i="15"/>
  <c r="G132" i="15" s="1"/>
  <c r="AD138" i="4"/>
  <c r="C138" i="15"/>
  <c r="G138" i="15" s="1"/>
  <c r="AD133" i="4"/>
  <c r="C133" i="15"/>
  <c r="G133" i="15" s="1"/>
  <c r="AD144" i="4"/>
  <c r="C144" i="15"/>
  <c r="G144" i="15" s="1"/>
  <c r="AD130" i="4"/>
  <c r="C130" i="15"/>
  <c r="G130" i="15" s="1"/>
  <c r="AD135" i="4"/>
  <c r="C135" i="15"/>
  <c r="G135" i="15" s="1"/>
  <c r="AD129" i="4"/>
  <c r="C129" i="15"/>
  <c r="AD139" i="4"/>
  <c r="C139" i="15"/>
  <c r="G139" i="15" s="1"/>
  <c r="AD143" i="4"/>
  <c r="C143" i="15"/>
  <c r="G143" i="15" s="1"/>
  <c r="AD136" i="4"/>
  <c r="C136" i="15"/>
  <c r="G136" i="15" s="1"/>
  <c r="AD140" i="4"/>
  <c r="C140" i="15"/>
  <c r="G140" i="15" s="1"/>
  <c r="AD137" i="4"/>
  <c r="C137" i="15"/>
  <c r="G137" i="15" s="1"/>
  <c r="AD112" i="4"/>
  <c r="C112" i="15"/>
  <c r="G112" i="15" s="1"/>
  <c r="AD116" i="4"/>
  <c r="C116" i="15"/>
  <c r="G116" i="15" s="1"/>
  <c r="AD121" i="4"/>
  <c r="C121" i="15"/>
  <c r="G121" i="15" s="1"/>
  <c r="AD115" i="4"/>
  <c r="C115" i="15"/>
  <c r="G115" i="15" s="1"/>
  <c r="AD120" i="4"/>
  <c r="C120" i="15"/>
  <c r="G120" i="15" s="1"/>
  <c r="AD123" i="4"/>
  <c r="C123" i="15"/>
  <c r="G123" i="15" s="1"/>
  <c r="AD110" i="4"/>
  <c r="C110" i="15"/>
  <c r="G110" i="15" s="1"/>
  <c r="AD125" i="4"/>
  <c r="C125" i="15"/>
  <c r="G125" i="15" s="1"/>
  <c r="AD124" i="4"/>
  <c r="C124" i="15"/>
  <c r="G124" i="15" s="1"/>
  <c r="AD122" i="4"/>
  <c r="C122" i="15"/>
  <c r="G122" i="15" s="1"/>
  <c r="AD117" i="4"/>
  <c r="C117" i="15"/>
  <c r="G117" i="15" s="1"/>
  <c r="AD119" i="4"/>
  <c r="C119" i="15"/>
  <c r="G119" i="15" s="1"/>
  <c r="AD111" i="4"/>
  <c r="C111" i="15"/>
  <c r="G111" i="15" s="1"/>
  <c r="AD113" i="4"/>
  <c r="C113" i="15"/>
  <c r="G113" i="15" s="1"/>
  <c r="AD118" i="4"/>
  <c r="C118" i="15"/>
  <c r="G118" i="15" s="1"/>
  <c r="AD114" i="4"/>
  <c r="C114" i="15"/>
  <c r="G114" i="15" s="1"/>
  <c r="AD87" i="4"/>
  <c r="C87" i="15"/>
  <c r="G87" i="15" s="1"/>
  <c r="AD86" i="4"/>
  <c r="C86" i="15"/>
  <c r="G86" i="15" s="1"/>
  <c r="AD101" i="4"/>
  <c r="C101" i="15"/>
  <c r="G101" i="15" s="1"/>
  <c r="AD89" i="4"/>
  <c r="C89" i="15"/>
  <c r="G89" i="15" s="1"/>
  <c r="AD85" i="4"/>
  <c r="C85" i="15"/>
  <c r="G85" i="15" s="1"/>
  <c r="AD84" i="4"/>
  <c r="C84" i="15"/>
  <c r="G84" i="15" s="1"/>
  <c r="AD82" i="4"/>
  <c r="C82" i="15"/>
  <c r="G82" i="15" s="1"/>
  <c r="AD80" i="4"/>
  <c r="C80" i="15"/>
  <c r="AD102" i="4"/>
  <c r="C102" i="15"/>
  <c r="G102" i="15" s="1"/>
  <c r="AD90" i="4"/>
  <c r="C90" i="15"/>
  <c r="G90" i="15" s="1"/>
  <c r="AD93" i="4"/>
  <c r="C93" i="15"/>
  <c r="G93" i="15" s="1"/>
  <c r="AD96" i="4"/>
  <c r="C96" i="15"/>
  <c r="G96" i="15" s="1"/>
  <c r="AD91" i="4"/>
  <c r="C91" i="15"/>
  <c r="G91" i="15" s="1"/>
  <c r="AD92" i="4"/>
  <c r="C92" i="15"/>
  <c r="G92" i="15" s="1"/>
  <c r="AD83" i="4"/>
  <c r="C83" i="15"/>
  <c r="G83" i="15" s="1"/>
  <c r="AD81" i="4"/>
  <c r="C81" i="15"/>
  <c r="G81" i="15" s="1"/>
  <c r="AD100" i="4"/>
  <c r="C100" i="15"/>
  <c r="G100" i="15" s="1"/>
  <c r="AD97" i="4"/>
  <c r="C97" i="15"/>
  <c r="G97" i="15" s="1"/>
  <c r="AD103" i="4"/>
  <c r="C103" i="15"/>
  <c r="G103" i="15" s="1"/>
  <c r="AD95" i="4"/>
  <c r="C95" i="15"/>
  <c r="G95" i="15" s="1"/>
  <c r="AD94" i="4"/>
  <c r="C94" i="15"/>
  <c r="G94" i="15" s="1"/>
  <c r="AD104" i="4"/>
  <c r="C104" i="15"/>
  <c r="G104" i="15" s="1"/>
  <c r="AD98" i="4"/>
  <c r="C98" i="15"/>
  <c r="G98" i="15" s="1"/>
  <c r="AD99" i="4"/>
  <c r="C99" i="15"/>
  <c r="G99" i="15" s="1"/>
  <c r="AD88" i="4"/>
  <c r="C88" i="15"/>
  <c r="G88" i="15" s="1"/>
  <c r="AD64" i="4"/>
  <c r="C64" i="15"/>
  <c r="G64" i="15" s="1"/>
  <c r="AD63" i="4"/>
  <c r="C63" i="15"/>
  <c r="G63" i="15" s="1"/>
  <c r="AD56" i="4"/>
  <c r="C56" i="15"/>
  <c r="G56" i="15" s="1"/>
  <c r="AD66" i="4"/>
  <c r="C66" i="15"/>
  <c r="G66" i="15" s="1"/>
  <c r="AD68" i="4"/>
  <c r="C68" i="15"/>
  <c r="G68" i="15" s="1"/>
  <c r="AD59" i="4"/>
  <c r="C59" i="15"/>
  <c r="G59" i="15" s="1"/>
  <c r="AD53" i="4"/>
  <c r="C53" i="15"/>
  <c r="AD57" i="4"/>
  <c r="C57" i="15"/>
  <c r="G57" i="15" s="1"/>
  <c r="AD72" i="4"/>
  <c r="C72" i="15"/>
  <c r="G72" i="15" s="1"/>
  <c r="AD58" i="4"/>
  <c r="C58" i="15"/>
  <c r="G58" i="15" s="1"/>
  <c r="AD60" i="4"/>
  <c r="C60" i="15"/>
  <c r="G60" i="15" s="1"/>
  <c r="AD74" i="4"/>
  <c r="C74" i="15"/>
  <c r="G74" i="15" s="1"/>
  <c r="AD69" i="4"/>
  <c r="C69" i="15"/>
  <c r="G69" i="15" s="1"/>
  <c r="AD55" i="4"/>
  <c r="C55" i="15"/>
  <c r="G55" i="15" s="1"/>
  <c r="AD65" i="4"/>
  <c r="C65" i="15"/>
  <c r="G65" i="15" s="1"/>
  <c r="AD75" i="4"/>
  <c r="C75" i="15"/>
  <c r="G75" i="15" s="1"/>
  <c r="AD67" i="4"/>
  <c r="C67" i="15"/>
  <c r="G67" i="15" s="1"/>
  <c r="AD62" i="4"/>
  <c r="C62" i="15"/>
  <c r="G62" i="15" s="1"/>
  <c r="AD73" i="4"/>
  <c r="C73" i="15"/>
  <c r="G73" i="15" s="1"/>
  <c r="AD70" i="4"/>
  <c r="C70" i="15"/>
  <c r="G70" i="15" s="1"/>
  <c r="AD71" i="4"/>
  <c r="C71" i="15"/>
  <c r="G71" i="15" s="1"/>
  <c r="AD61" i="4"/>
  <c r="C61" i="15"/>
  <c r="G61" i="15" s="1"/>
  <c r="AD43" i="4"/>
  <c r="C43" i="15"/>
  <c r="G43" i="15" s="1"/>
  <c r="AD37" i="4"/>
  <c r="C37" i="15"/>
  <c r="G37" i="15" s="1"/>
  <c r="AD40" i="4"/>
  <c r="C40" i="15"/>
  <c r="G40" i="15" s="1"/>
  <c r="AD42" i="4"/>
  <c r="C42" i="15"/>
  <c r="G42" i="15" s="1"/>
  <c r="AD48" i="4"/>
  <c r="C48" i="15"/>
  <c r="G48" i="15" s="1"/>
  <c r="AD36" i="4"/>
  <c r="C36" i="15"/>
  <c r="G36" i="15" s="1"/>
  <c r="AD50" i="4"/>
  <c r="C50" i="15"/>
  <c r="G50" i="15" s="1"/>
  <c r="AD35" i="4"/>
  <c r="C35" i="15"/>
  <c r="G35" i="15" s="1"/>
  <c r="AD38" i="4"/>
  <c r="C38" i="15"/>
  <c r="G38" i="15" s="1"/>
  <c r="AD45" i="4"/>
  <c r="C45" i="15"/>
  <c r="G45" i="15" s="1"/>
  <c r="AD47" i="4"/>
  <c r="C47" i="15"/>
  <c r="G47" i="15" s="1"/>
  <c r="AD46" i="4"/>
  <c r="C46" i="15"/>
  <c r="G46" i="15" s="1"/>
  <c r="AD39" i="4"/>
  <c r="C39" i="15"/>
  <c r="G39" i="15" s="1"/>
  <c r="AD33" i="4"/>
  <c r="C33" i="15"/>
  <c r="AD49" i="4"/>
  <c r="C49" i="15"/>
  <c r="G49" i="15" s="1"/>
  <c r="AD41" i="4"/>
  <c r="C41" i="15"/>
  <c r="G41" i="15" s="1"/>
  <c r="AD44" i="4"/>
  <c r="C44" i="15"/>
  <c r="G44" i="15" s="1"/>
  <c r="AD18" i="4"/>
  <c r="AD19" i="4"/>
  <c r="AD23" i="4"/>
  <c r="AD16" i="4"/>
  <c r="AD14" i="4"/>
  <c r="AD25" i="4"/>
  <c r="AD30" i="4"/>
  <c r="AD26" i="4"/>
  <c r="AD15" i="4"/>
  <c r="AD27" i="4"/>
  <c r="AD12" i="4"/>
  <c r="G12" i="15"/>
  <c r="AD20" i="4"/>
  <c r="AD17" i="4"/>
  <c r="AD13" i="4"/>
  <c r="AD24" i="4"/>
  <c r="C9" i="7"/>
  <c r="C109" i="8"/>
  <c r="C128" i="8"/>
  <c r="C147" i="8"/>
  <c r="C52" i="8"/>
  <c r="Q79" i="4"/>
  <c r="I9" i="8"/>
  <c r="T9" i="4"/>
  <c r="D9" i="8"/>
  <c r="Q128" i="4"/>
  <c r="X9" i="4"/>
  <c r="C32" i="8"/>
  <c r="L9" i="10"/>
  <c r="C79" i="8"/>
  <c r="I9" i="9"/>
  <c r="D9" i="9"/>
  <c r="C11" i="9"/>
  <c r="C158" i="9"/>
  <c r="C11" i="8"/>
  <c r="K9" i="8"/>
  <c r="K9" i="6"/>
  <c r="C11" i="6"/>
  <c r="M52" i="6"/>
  <c r="M158" i="6"/>
  <c r="M109" i="6"/>
  <c r="M147" i="6"/>
  <c r="C148" i="6"/>
  <c r="C147" i="6" s="1"/>
  <c r="C52" i="6"/>
  <c r="C109" i="6"/>
  <c r="C33" i="6"/>
  <c r="C32" i="6" s="1"/>
  <c r="M32" i="6"/>
  <c r="M11" i="6"/>
  <c r="M34" i="15"/>
  <c r="M54" i="15"/>
  <c r="C147" i="4"/>
  <c r="Q11" i="4"/>
  <c r="Q158" i="4"/>
  <c r="C54" i="4"/>
  <c r="C54" i="15" s="1"/>
  <c r="G54" i="15" s="1"/>
  <c r="Q52" i="4"/>
  <c r="Q147" i="4"/>
  <c r="K9" i="4"/>
  <c r="C109" i="4"/>
  <c r="Q109" i="4"/>
  <c r="C34" i="4"/>
  <c r="Q32" i="4"/>
  <c r="C128" i="4"/>
  <c r="C79" i="4"/>
  <c r="C21" i="15" l="1"/>
  <c r="G21" i="15" s="1"/>
  <c r="AD22" i="4"/>
  <c r="O107" i="15"/>
  <c r="M37" i="15"/>
  <c r="O37" i="15" s="1"/>
  <c r="M55" i="15"/>
  <c r="O55" i="15" s="1"/>
  <c r="I53" i="17"/>
  <c r="C9" i="9"/>
  <c r="O91" i="15"/>
  <c r="O121" i="15"/>
  <c r="K147" i="10"/>
  <c r="M147" i="10" s="1"/>
  <c r="I147" i="17" s="1"/>
  <c r="M148" i="10"/>
  <c r="I148" i="17" s="1"/>
  <c r="M129" i="10"/>
  <c r="I129" i="17" s="1"/>
  <c r="K128" i="10"/>
  <c r="M128" i="10" s="1"/>
  <c r="I128" i="17" s="1"/>
  <c r="I9" i="10"/>
  <c r="K109" i="10"/>
  <c r="M109" i="10" s="1"/>
  <c r="I109" i="17" s="1"/>
  <c r="M80" i="10"/>
  <c r="I80" i="17" s="1"/>
  <c r="K79" i="10"/>
  <c r="M79" i="10" s="1"/>
  <c r="I79" i="17" s="1"/>
  <c r="K32" i="10"/>
  <c r="M32" i="10" s="1"/>
  <c r="I32" i="17" s="1"/>
  <c r="M33" i="10"/>
  <c r="I33" i="17" s="1"/>
  <c r="K158" i="10"/>
  <c r="M158" i="10" s="1"/>
  <c r="O114" i="15"/>
  <c r="O71" i="15"/>
  <c r="O67" i="15"/>
  <c r="O69" i="15"/>
  <c r="O72" i="15"/>
  <c r="O68" i="15"/>
  <c r="O64" i="15"/>
  <c r="O99" i="15"/>
  <c r="O96" i="15"/>
  <c r="O25" i="15"/>
  <c r="O45" i="15"/>
  <c r="O42" i="15"/>
  <c r="O61" i="15"/>
  <c r="O57" i="15"/>
  <c r="O59" i="15"/>
  <c r="O66" i="15"/>
  <c r="O63" i="15"/>
  <c r="O110" i="15"/>
  <c r="O120" i="15"/>
  <c r="O143" i="15"/>
  <c r="O135" i="15"/>
  <c r="O144" i="15"/>
  <c r="O138" i="15"/>
  <c r="O153" i="15"/>
  <c r="O155" i="15"/>
  <c r="O113" i="15"/>
  <c r="O41" i="15"/>
  <c r="O43" i="15"/>
  <c r="O73" i="15"/>
  <c r="O65" i="15"/>
  <c r="O60" i="15"/>
  <c r="O56" i="15"/>
  <c r="O101" i="15"/>
  <c r="O87" i="15"/>
  <c r="O81" i="15"/>
  <c r="O83" i="15"/>
  <c r="O90" i="15"/>
  <c r="O125" i="15"/>
  <c r="O123" i="15"/>
  <c r="O115" i="15"/>
  <c r="O85" i="15"/>
  <c r="O132" i="15"/>
  <c r="O131" i="15"/>
  <c r="O151" i="15"/>
  <c r="O122" i="15"/>
  <c r="O84" i="15"/>
  <c r="O137" i="15"/>
  <c r="O134" i="15"/>
  <c r="O94" i="15"/>
  <c r="O103" i="15"/>
  <c r="O102" i="15"/>
  <c r="O82" i="15"/>
  <c r="O89" i="15"/>
  <c r="O86" i="15"/>
  <c r="O17" i="15"/>
  <c r="O23" i="15"/>
  <c r="O18" i="15"/>
  <c r="O24" i="15"/>
  <c r="O22" i="15"/>
  <c r="O12" i="15"/>
  <c r="O26" i="15"/>
  <c r="O21" i="15"/>
  <c r="O136" i="15"/>
  <c r="O130" i="15"/>
  <c r="O133" i="15"/>
  <c r="O141" i="15"/>
  <c r="O119" i="15"/>
  <c r="O124" i="15"/>
  <c r="O112" i="15"/>
  <c r="O44" i="15"/>
  <c r="O49" i="15"/>
  <c r="O46" i="15"/>
  <c r="O35" i="15"/>
  <c r="O36" i="15"/>
  <c r="O149" i="15"/>
  <c r="M129" i="15"/>
  <c r="M128" i="15" s="1"/>
  <c r="I128" i="15"/>
  <c r="O140" i="15"/>
  <c r="O139" i="15"/>
  <c r="O145" i="15"/>
  <c r="O142" i="15"/>
  <c r="O118" i="15"/>
  <c r="O111" i="15"/>
  <c r="O117" i="15"/>
  <c r="O116" i="15"/>
  <c r="M109" i="15"/>
  <c r="I109" i="15"/>
  <c r="M80" i="15"/>
  <c r="M79" i="15" s="1"/>
  <c r="I79" i="15"/>
  <c r="O88" i="15"/>
  <c r="O98" i="15"/>
  <c r="O104" i="15"/>
  <c r="O95" i="15"/>
  <c r="O97" i="15"/>
  <c r="O100" i="15"/>
  <c r="O92" i="15"/>
  <c r="O93" i="15"/>
  <c r="O54" i="15"/>
  <c r="O70" i="15"/>
  <c r="O62" i="15"/>
  <c r="O75" i="15"/>
  <c r="O74" i="15"/>
  <c r="O58" i="15"/>
  <c r="M53" i="15"/>
  <c r="O39" i="15"/>
  <c r="O47" i="15"/>
  <c r="O38" i="15"/>
  <c r="O50" i="15"/>
  <c r="O48" i="15"/>
  <c r="O40" i="15"/>
  <c r="M33" i="15"/>
  <c r="I11" i="15"/>
  <c r="O13" i="15"/>
  <c r="O20" i="15"/>
  <c r="O27" i="15"/>
  <c r="O15" i="15"/>
  <c r="O14" i="15"/>
  <c r="O16" i="15"/>
  <c r="O19" i="15"/>
  <c r="AD79" i="4"/>
  <c r="AD147" i="4"/>
  <c r="AD128" i="4"/>
  <c r="AD109" i="4"/>
  <c r="G148" i="15"/>
  <c r="C147" i="15"/>
  <c r="G129" i="15"/>
  <c r="C128" i="15"/>
  <c r="C109" i="15"/>
  <c r="G80" i="15"/>
  <c r="C79" i="15"/>
  <c r="G53" i="15"/>
  <c r="C52" i="15"/>
  <c r="AD34" i="4"/>
  <c r="AD32" i="4" s="1"/>
  <c r="C34" i="15"/>
  <c r="G34" i="15" s="1"/>
  <c r="O34" i="15" s="1"/>
  <c r="G33" i="15"/>
  <c r="C11" i="15"/>
  <c r="C52" i="4"/>
  <c r="AD54" i="4"/>
  <c r="AD52" i="4" s="1"/>
  <c r="C11" i="4"/>
  <c r="C158" i="4"/>
  <c r="C32" i="4"/>
  <c r="C79" i="6"/>
  <c r="M79" i="6"/>
  <c r="M128" i="6"/>
  <c r="C129" i="6"/>
  <c r="C128" i="6" s="1"/>
  <c r="Q9" i="4"/>
  <c r="M52" i="15" l="1"/>
  <c r="M32" i="15"/>
  <c r="I52" i="15"/>
  <c r="I32" i="15"/>
  <c r="C158" i="15"/>
  <c r="K9" i="10"/>
  <c r="M9" i="10" s="1"/>
  <c r="I9" i="17" s="1"/>
  <c r="M11" i="15"/>
  <c r="C32" i="15"/>
  <c r="C9" i="15" s="1"/>
  <c r="G147" i="15"/>
  <c r="O129" i="15"/>
  <c r="O128" i="15" s="1"/>
  <c r="G128" i="15"/>
  <c r="O109" i="15"/>
  <c r="G109" i="15"/>
  <c r="O80" i="15"/>
  <c r="O79" i="15" s="1"/>
  <c r="G79" i="15"/>
  <c r="O53" i="15"/>
  <c r="O52" i="15" s="1"/>
  <c r="G52" i="15"/>
  <c r="O33" i="15"/>
  <c r="O32" i="15" s="1"/>
  <c r="G32" i="15"/>
  <c r="G11" i="15"/>
  <c r="G158" i="15"/>
  <c r="C9" i="4"/>
  <c r="AD11" i="4"/>
  <c r="AD9" i="4" s="1"/>
  <c r="AD158" i="4"/>
  <c r="C9" i="6"/>
  <c r="C158" i="8"/>
  <c r="C9" i="8"/>
  <c r="M9" i="6"/>
  <c r="C158" i="6"/>
  <c r="G9" i="15" l="1"/>
  <c r="O11" i="15"/>
  <c r="E158" i="10"/>
  <c r="G158" i="10" s="1"/>
  <c r="D158" i="10"/>
  <c r="E11" i="10"/>
  <c r="D11" i="10"/>
  <c r="D9" i="10" s="1"/>
  <c r="C158" i="10"/>
  <c r="E9" i="10" l="1"/>
  <c r="G9" i="10" s="1"/>
  <c r="G11" i="10"/>
  <c r="C11" i="10"/>
  <c r="C9" i="10" s="1"/>
  <c r="L158" i="15"/>
  <c r="I158" i="15"/>
  <c r="L147" i="15"/>
  <c r="L9" i="15" s="1"/>
  <c r="M152" i="15"/>
  <c r="O152" i="15" s="1"/>
  <c r="M156" i="15"/>
  <c r="O156" i="15" s="1"/>
  <c r="K158" i="15"/>
  <c r="K147" i="15"/>
  <c r="K9" i="15" s="1"/>
  <c r="J147" i="15"/>
  <c r="J9" i="15" s="1"/>
  <c r="J158" i="15"/>
  <c r="M148" i="15"/>
  <c r="M150" i="15"/>
  <c r="O150" i="15" s="1"/>
  <c r="I147" i="15"/>
  <c r="I9" i="15" s="1"/>
  <c r="M154" i="15"/>
  <c r="O154" i="15" s="1"/>
  <c r="M147" i="15" l="1"/>
  <c r="M9" i="15" s="1"/>
  <c r="M158" i="15"/>
  <c r="O148" i="15"/>
  <c r="O147" i="15" l="1"/>
  <c r="O9" i="15" s="1"/>
  <c r="O158" i="15"/>
</calcChain>
</file>

<file path=xl/sharedStrings.xml><?xml version="1.0" encoding="utf-8"?>
<sst xmlns="http://schemas.openxmlformats.org/spreadsheetml/2006/main" count="3291" uniqueCount="455">
  <si>
    <t>—</t>
  </si>
  <si>
    <t>93</t>
  </si>
  <si>
    <t>94</t>
  </si>
  <si>
    <t>99</t>
  </si>
  <si>
    <t>Administration</t>
  </si>
  <si>
    <t>Ordre public</t>
  </si>
  <si>
    <t>Enseignement</t>
  </si>
  <si>
    <t>Culture</t>
  </si>
  <si>
    <t>Santé</t>
  </si>
  <si>
    <t>Affaires sociales</t>
  </si>
  <si>
    <t>Transports</t>
  </si>
  <si>
    <t>Environnement</t>
  </si>
  <si>
    <t>Économie</t>
  </si>
  <si>
    <t>Total finances</t>
  </si>
  <si>
    <t>Impôts</t>
  </si>
  <si>
    <t>Péréquation</t>
  </si>
  <si>
    <t>Finances</t>
  </si>
  <si>
    <t>Autres finances</t>
  </si>
  <si>
    <t>Total</t>
  </si>
  <si>
    <t>Verwaltung</t>
  </si>
  <si>
    <t>Öffentliche Sicherheit</t>
  </si>
  <si>
    <t>Bildung</t>
  </si>
  <si>
    <t>Kultur</t>
  </si>
  <si>
    <t>Gesundheit</t>
  </si>
  <si>
    <t>Soziale Wohlfahrt</t>
  </si>
  <si>
    <t>Verkehr</t>
  </si>
  <si>
    <t>Umwelt</t>
  </si>
  <si>
    <t>Autres / Übrige 70</t>
  </si>
  <si>
    <t>Volkswirtschaft</t>
  </si>
  <si>
    <t>Total Finanzen</t>
  </si>
  <si>
    <t>Steuern</t>
  </si>
  <si>
    <t>Ausgleich</t>
  </si>
  <si>
    <t>Finanzen</t>
  </si>
  <si>
    <t>Übrige Finanzen</t>
  </si>
  <si>
    <t>Canton / Kanton</t>
  </si>
  <si>
    <t>Broye / Broye</t>
  </si>
  <si>
    <t>2008</t>
  </si>
  <si>
    <t>Châtillon</t>
  </si>
  <si>
    <t>2009</t>
  </si>
  <si>
    <t>Cheiry</t>
  </si>
  <si>
    <t>2011</t>
  </si>
  <si>
    <t>Cugy</t>
  </si>
  <si>
    <t>2016</t>
  </si>
  <si>
    <t>Fétigny</t>
  </si>
  <si>
    <t>2022</t>
  </si>
  <si>
    <t>Gletterens</t>
  </si>
  <si>
    <t>2025</t>
  </si>
  <si>
    <t>Lully</t>
  </si>
  <si>
    <t>2027</t>
  </si>
  <si>
    <t>Ménières</t>
  </si>
  <si>
    <t>2029</t>
  </si>
  <si>
    <t>Montagny</t>
  </si>
  <si>
    <t>2035</t>
  </si>
  <si>
    <t>Nuvilly</t>
  </si>
  <si>
    <t>2038</t>
  </si>
  <si>
    <t>Prévondavaux</t>
  </si>
  <si>
    <t>2041</t>
  </si>
  <si>
    <t>Saint-Aubin</t>
  </si>
  <si>
    <t>2043</t>
  </si>
  <si>
    <t>Sévaz</t>
  </si>
  <si>
    <t>2044</t>
  </si>
  <si>
    <t>Surpierre</t>
  </si>
  <si>
    <t>2045</t>
  </si>
  <si>
    <t>Vallon</t>
  </si>
  <si>
    <t>2050</t>
  </si>
  <si>
    <t>Les Montets</t>
  </si>
  <si>
    <t>2051</t>
  </si>
  <si>
    <t>Delley-Portalban</t>
  </si>
  <si>
    <t>Glâne / Glane</t>
  </si>
  <si>
    <t>2061</t>
  </si>
  <si>
    <t>Auboranges</t>
  </si>
  <si>
    <t>2063</t>
  </si>
  <si>
    <t>Billens-Hennens</t>
  </si>
  <si>
    <t>2066</t>
  </si>
  <si>
    <t>Chapelle</t>
  </si>
  <si>
    <t>2067</t>
  </si>
  <si>
    <t>Le Châtelard</t>
  </si>
  <si>
    <t>2068</t>
  </si>
  <si>
    <t>Châtonnaye</t>
  </si>
  <si>
    <t>2072</t>
  </si>
  <si>
    <t>Ecublens</t>
  </si>
  <si>
    <t>2079</t>
  </si>
  <si>
    <t>Grangettes</t>
  </si>
  <si>
    <t>2086</t>
  </si>
  <si>
    <t>Massonnens</t>
  </si>
  <si>
    <t>2087</t>
  </si>
  <si>
    <t>Mézières</t>
  </si>
  <si>
    <t>2089</t>
  </si>
  <si>
    <t>Montet (Glâne)</t>
  </si>
  <si>
    <t>2096</t>
  </si>
  <si>
    <t>Romont</t>
  </si>
  <si>
    <t>2097</t>
  </si>
  <si>
    <t>Rue</t>
  </si>
  <si>
    <t>2099</t>
  </si>
  <si>
    <t>Siviriez</t>
  </si>
  <si>
    <t>2102</t>
  </si>
  <si>
    <t>Ursy</t>
  </si>
  <si>
    <t>2113</t>
  </si>
  <si>
    <t>Vuisternens-devant-Romont</t>
  </si>
  <si>
    <t>2114</t>
  </si>
  <si>
    <t>Villorsonnens</t>
  </si>
  <si>
    <t>2115</t>
  </si>
  <si>
    <t>Torny</t>
  </si>
  <si>
    <t>Gruyère / Greyerz</t>
  </si>
  <si>
    <t>2121</t>
  </si>
  <si>
    <t>Haut-Intyamon</t>
  </si>
  <si>
    <t>2122</t>
  </si>
  <si>
    <t>Pont-en-Ogoz</t>
  </si>
  <si>
    <t>2123</t>
  </si>
  <si>
    <t>Botterens</t>
  </si>
  <si>
    <t>2124</t>
  </si>
  <si>
    <t>Broc</t>
  </si>
  <si>
    <t>2125</t>
  </si>
  <si>
    <t>Bulle</t>
  </si>
  <si>
    <t>2128</t>
  </si>
  <si>
    <t>Châtel-sur-Montsalvens</t>
  </si>
  <si>
    <t>2129</t>
  </si>
  <si>
    <t>Corbières</t>
  </si>
  <si>
    <t>2130</t>
  </si>
  <si>
    <t>Crésuz</t>
  </si>
  <si>
    <t>2131</t>
  </si>
  <si>
    <t>Echarlens</t>
  </si>
  <si>
    <t>2134</t>
  </si>
  <si>
    <t>Grandvillard</t>
  </si>
  <si>
    <t>2135</t>
  </si>
  <si>
    <t>Gruyères</t>
  </si>
  <si>
    <t>2137</t>
  </si>
  <si>
    <t>Hauteville</t>
  </si>
  <si>
    <t>2138</t>
  </si>
  <si>
    <t>Jaun</t>
  </si>
  <si>
    <t>2140</t>
  </si>
  <si>
    <t>Marsens</t>
  </si>
  <si>
    <t>2143</t>
  </si>
  <si>
    <t>Morlon</t>
  </si>
  <si>
    <t>2145</t>
  </si>
  <si>
    <t>Le Pâquier</t>
  </si>
  <si>
    <t>2147</t>
  </si>
  <si>
    <t>Pont-la-Ville</t>
  </si>
  <si>
    <t>2148</t>
  </si>
  <si>
    <t>Riaz</t>
  </si>
  <si>
    <t>2149</t>
  </si>
  <si>
    <t>La Roche</t>
  </si>
  <si>
    <t>2152</t>
  </si>
  <si>
    <t>Sâles</t>
  </si>
  <si>
    <t>2153</t>
  </si>
  <si>
    <t>Sorens</t>
  </si>
  <si>
    <t>2155</t>
  </si>
  <si>
    <t>Vaulruz</t>
  </si>
  <si>
    <t>2160</t>
  </si>
  <si>
    <t>Vuadens</t>
  </si>
  <si>
    <t>2162</t>
  </si>
  <si>
    <t>Bas-Intyamon</t>
  </si>
  <si>
    <t>Sarine / Saane</t>
  </si>
  <si>
    <t>2171</t>
  </si>
  <si>
    <t>Arconciel</t>
  </si>
  <si>
    <t>2173</t>
  </si>
  <si>
    <t>Autigny</t>
  </si>
  <si>
    <t>2174</t>
  </si>
  <si>
    <t>Avry</t>
  </si>
  <si>
    <t>2175</t>
  </si>
  <si>
    <t>Belfaux</t>
  </si>
  <si>
    <t>2177</t>
  </si>
  <si>
    <t>Chénens</t>
  </si>
  <si>
    <t>2183</t>
  </si>
  <si>
    <t>Corminboeuf</t>
  </si>
  <si>
    <t>2186</t>
  </si>
  <si>
    <t>Cottens</t>
  </si>
  <si>
    <t>2189</t>
  </si>
  <si>
    <t>Ependes</t>
  </si>
  <si>
    <t>2194</t>
  </si>
  <si>
    <t>Ferpicloz</t>
  </si>
  <si>
    <t>2196</t>
  </si>
  <si>
    <t>Fribourg</t>
  </si>
  <si>
    <t>2197</t>
  </si>
  <si>
    <t>Givisiez</t>
  </si>
  <si>
    <t>2198</t>
  </si>
  <si>
    <t>Granges-Paccot</t>
  </si>
  <si>
    <t>2200</t>
  </si>
  <si>
    <t>Grolley</t>
  </si>
  <si>
    <t>2206</t>
  </si>
  <si>
    <t>Marly</t>
  </si>
  <si>
    <t>2208</t>
  </si>
  <si>
    <t>Matran</t>
  </si>
  <si>
    <t>2211</t>
  </si>
  <si>
    <t>Neyruz</t>
  </si>
  <si>
    <t>2216</t>
  </si>
  <si>
    <t>Pierrafortscha</t>
  </si>
  <si>
    <t>2217</t>
  </si>
  <si>
    <t>Ponthaux</t>
  </si>
  <si>
    <t>2220</t>
  </si>
  <si>
    <t>Le Mouret</t>
  </si>
  <si>
    <t>2225</t>
  </si>
  <si>
    <t>Senèdes</t>
  </si>
  <si>
    <t>2226</t>
  </si>
  <si>
    <t>Treyvaux</t>
  </si>
  <si>
    <t>2228</t>
  </si>
  <si>
    <t>Villars-sur-Glâne</t>
  </si>
  <si>
    <t>2230</t>
  </si>
  <si>
    <t>Villarsel-sur-Marly</t>
  </si>
  <si>
    <t>2233</t>
  </si>
  <si>
    <t>Hauterive</t>
  </si>
  <si>
    <t>2234</t>
  </si>
  <si>
    <t>La Brillaz</t>
  </si>
  <si>
    <t>La Sonnaz</t>
  </si>
  <si>
    <t>Lac / See</t>
  </si>
  <si>
    <t>2250</t>
  </si>
  <si>
    <t>Courgevaux</t>
  </si>
  <si>
    <t>2254</t>
  </si>
  <si>
    <t>Courtepin</t>
  </si>
  <si>
    <t>2257</t>
  </si>
  <si>
    <t>Cressier</t>
  </si>
  <si>
    <t>2258</t>
  </si>
  <si>
    <t>Fräschels</t>
  </si>
  <si>
    <t>2259</t>
  </si>
  <si>
    <t>Galmiz</t>
  </si>
  <si>
    <t>2260</t>
  </si>
  <si>
    <t>Gempenach</t>
  </si>
  <si>
    <t>2261</t>
  </si>
  <si>
    <t>Greng</t>
  </si>
  <si>
    <t>2262</t>
  </si>
  <si>
    <t>Gurmels</t>
  </si>
  <si>
    <t>2265</t>
  </si>
  <si>
    <t>Kerzers</t>
  </si>
  <si>
    <t>2266</t>
  </si>
  <si>
    <t>Kleinbösingen</t>
  </si>
  <si>
    <t>2271</t>
  </si>
  <si>
    <t>Meyriez / Merlach</t>
  </si>
  <si>
    <t>2272</t>
  </si>
  <si>
    <t>Misery-Courtion</t>
  </si>
  <si>
    <t>2274</t>
  </si>
  <si>
    <t>Muntelier</t>
  </si>
  <si>
    <t>2275</t>
  </si>
  <si>
    <t>Murten</t>
  </si>
  <si>
    <t>2276</t>
  </si>
  <si>
    <t>Ried bei Kerzers</t>
  </si>
  <si>
    <t>2278</t>
  </si>
  <si>
    <t>Ulmiz</t>
  </si>
  <si>
    <t>Singine / Sense</t>
  </si>
  <si>
    <t>2291</t>
  </si>
  <si>
    <t>Alterswil</t>
  </si>
  <si>
    <t>2292</t>
  </si>
  <si>
    <t>Brünisried</t>
  </si>
  <si>
    <t>2293</t>
  </si>
  <si>
    <t>Düdingen</t>
  </si>
  <si>
    <t>2294</t>
  </si>
  <si>
    <t>Giffers</t>
  </si>
  <si>
    <t>2295</t>
  </si>
  <si>
    <t>Bösingen</t>
  </si>
  <si>
    <t>2296</t>
  </si>
  <si>
    <t>Heitenried</t>
  </si>
  <si>
    <t>2299</t>
  </si>
  <si>
    <t>Plaffeien</t>
  </si>
  <si>
    <t>2300</t>
  </si>
  <si>
    <t>Plasselb</t>
  </si>
  <si>
    <t>2301</t>
  </si>
  <si>
    <t>Rechthalten</t>
  </si>
  <si>
    <t>2302</t>
  </si>
  <si>
    <t>St. Antoni</t>
  </si>
  <si>
    <t>2303</t>
  </si>
  <si>
    <t>St. Silvester</t>
  </si>
  <si>
    <t>2304</t>
  </si>
  <si>
    <t>St. Ursen</t>
  </si>
  <si>
    <t>2305</t>
  </si>
  <si>
    <t>Schmitten</t>
  </si>
  <si>
    <t>2306</t>
  </si>
  <si>
    <t>Tafers</t>
  </si>
  <si>
    <t>2307</t>
  </si>
  <si>
    <t>Tentlingen</t>
  </si>
  <si>
    <t>2308</t>
  </si>
  <si>
    <t>Ueberstorf</t>
  </si>
  <si>
    <t>2309</t>
  </si>
  <si>
    <t>Wünnewil-Flamatt</t>
  </si>
  <si>
    <t>Veveyse / Vivisbach</t>
  </si>
  <si>
    <t>2321</t>
  </si>
  <si>
    <t>Attalens</t>
  </si>
  <si>
    <t>2323</t>
  </si>
  <si>
    <t>Bossonnens</t>
  </si>
  <si>
    <t>2325</t>
  </si>
  <si>
    <t>Châtel-Saint-Denis</t>
  </si>
  <si>
    <t>2328</t>
  </si>
  <si>
    <t>Granges</t>
  </si>
  <si>
    <t>2333</t>
  </si>
  <si>
    <t>Remaufens</t>
  </si>
  <si>
    <t>2335</t>
  </si>
  <si>
    <t>Saint-Martin</t>
  </si>
  <si>
    <t>2336</t>
  </si>
  <si>
    <t>Semsales</t>
  </si>
  <si>
    <t>2337</t>
  </si>
  <si>
    <t>Le Flon</t>
  </si>
  <si>
    <t>2338</t>
  </si>
  <si>
    <t>La Verrerie</t>
  </si>
  <si>
    <t>Contrôle / Kontrolle</t>
  </si>
  <si>
    <t>Charges du compte de fonctionnement / Aufwand der laufenden Rechnung</t>
  </si>
  <si>
    <t>Produits du compte de fonctionnement / Ertrag der laufenden Rechnung</t>
  </si>
  <si>
    <t>90</t>
  </si>
  <si>
    <t>901 + 902</t>
  </si>
  <si>
    <t>Impôts directs</t>
  </si>
  <si>
    <t>Autres impôts</t>
  </si>
  <si>
    <t>Direkte Steuern</t>
  </si>
  <si>
    <t>Übrige Steuern</t>
  </si>
  <si>
    <t>Dépenses du compte d'investissements / Ausgaben der Investitionsrechnung</t>
  </si>
  <si>
    <t>Recettes du compte d'investissements / Einnahmen der Investitionsrechnung</t>
  </si>
  <si>
    <t>1</t>
  </si>
  <si>
    <t>2</t>
  </si>
  <si>
    <t>Total actifs</t>
  </si>
  <si>
    <t>Patrimoine financ.</t>
  </si>
  <si>
    <t>Disponibles</t>
  </si>
  <si>
    <t>Réalisables ct</t>
  </si>
  <si>
    <t>Immobilis. financ.</t>
  </si>
  <si>
    <t>Actifs transitoires</t>
  </si>
  <si>
    <t>Patrimoine admin.</t>
  </si>
  <si>
    <t>Invest. propres</t>
  </si>
  <si>
    <t>Prêts et particip.</t>
  </si>
  <si>
    <t>Subv. Invest.</t>
  </si>
  <si>
    <t>Financements spéc.</t>
  </si>
  <si>
    <t>Découvert</t>
  </si>
  <si>
    <t>Total passifs</t>
  </si>
  <si>
    <t>Fonds étrangers</t>
  </si>
  <si>
    <t>Engagem. Courants</t>
  </si>
  <si>
    <t>Exigibles ct</t>
  </si>
  <si>
    <t>Exigibles lt</t>
  </si>
  <si>
    <t>Engagem. entités</t>
  </si>
  <si>
    <t>Provisions</t>
  </si>
  <si>
    <t>Passifs transitoires</t>
  </si>
  <si>
    <t>Finacements spéc.</t>
  </si>
  <si>
    <t>Fonds propres</t>
  </si>
  <si>
    <t>Total Aktiven</t>
  </si>
  <si>
    <t>Finanzvermögen</t>
  </si>
  <si>
    <t>Flüssige Mittel</t>
  </si>
  <si>
    <t>Kurzfrist. Guthaben</t>
  </si>
  <si>
    <t>Anlagen Fin.verm.</t>
  </si>
  <si>
    <t>Trans. Aktiven</t>
  </si>
  <si>
    <t>Verwaltungsverm.</t>
  </si>
  <si>
    <t>Sachgüter</t>
  </si>
  <si>
    <t>Darlehen u. Beteilig.</t>
  </si>
  <si>
    <t>Investitionsbeiträge</t>
  </si>
  <si>
    <t>Spez.finanzierungen</t>
  </si>
  <si>
    <t>Bilanzfehlbetrag</t>
  </si>
  <si>
    <t>Total Passiven</t>
  </si>
  <si>
    <t>Fremdkapital</t>
  </si>
  <si>
    <t>Lauf. Verpflichtung.</t>
  </si>
  <si>
    <t>Kurzfrist. Schulden</t>
  </si>
  <si>
    <t>M/L.frist. Schulden</t>
  </si>
  <si>
    <t>Verpfl. Sonderrechn.</t>
  </si>
  <si>
    <t>Rückstellungen</t>
  </si>
  <si>
    <t>Trans. Passiven</t>
  </si>
  <si>
    <t>Eigenkapital</t>
  </si>
  <si>
    <t>Passif du bilan / Passiv des Bilanz</t>
  </si>
  <si>
    <t>Dette nette effective / Wirkliche Nettoverschuldung</t>
  </si>
  <si>
    <t>Dette brute</t>
  </si>
  <si>
    <t>Capital</t>
  </si>
  <si>
    <t>Dette nette</t>
  </si>
  <si>
    <t>Pop. légale</t>
  </si>
  <si>
    <t>Endettement net/hab.</t>
  </si>
  <si>
    <t>Engagements</t>
  </si>
  <si>
    <t>Patrimoine financier</t>
  </si>
  <si>
    <t>Endettement net</t>
  </si>
  <si>
    <t>Bruttoschulden</t>
  </si>
  <si>
    <t>Kapital</t>
  </si>
  <si>
    <t>Nettoverschuldung</t>
  </si>
  <si>
    <t>Zivil. Bevölkerung</t>
  </si>
  <si>
    <t>Nettoschuld./Einw.</t>
  </si>
  <si>
    <t>Verpflichtungen</t>
  </si>
  <si>
    <t>Nettoschuld</t>
  </si>
  <si>
    <t>Endettement net I / Nettoverschuldung I</t>
  </si>
  <si>
    <t>Endettement net II / Nettoverschuldung II</t>
  </si>
  <si>
    <t>Dette nette - Indicateur financier harmonisé / Nettoverschuldung - Harmonisierte Finanzkennzahl</t>
  </si>
  <si>
    <t>Imputations internes</t>
  </si>
  <si>
    <t>Interne Verrechnungen</t>
  </si>
  <si>
    <t>Total sans imputat.</t>
  </si>
  <si>
    <t>Total ohne Verrechn.</t>
  </si>
  <si>
    <t>Personalaufwand</t>
  </si>
  <si>
    <t>Charges personnel</t>
  </si>
  <si>
    <t>Biens, serv., march.</t>
  </si>
  <si>
    <t>Sachaufwand</t>
  </si>
  <si>
    <t>Intérêts passifs</t>
  </si>
  <si>
    <t>Passivzinsen</t>
  </si>
  <si>
    <t>Amortissements</t>
  </si>
  <si>
    <t>Abschreibungen</t>
  </si>
  <si>
    <t>Contr. sans affect.</t>
  </si>
  <si>
    <t>Beitr. ohne Zweckb.</t>
  </si>
  <si>
    <t>Partic. collect. publ.</t>
  </si>
  <si>
    <t>Entschäd. Gemeinw.</t>
  </si>
  <si>
    <t>350 Conf. / Bund</t>
  </si>
  <si>
    <t>351 Canton / Kanton</t>
  </si>
  <si>
    <t>352 Co. / Gem.</t>
  </si>
  <si>
    <t>Autres / Übrige 35</t>
  </si>
  <si>
    <t>Subventions accord.</t>
  </si>
  <si>
    <t>Eingene Beiträge</t>
  </si>
  <si>
    <t>Subventions redistr.</t>
  </si>
  <si>
    <t>Durchlauf. Beiträge</t>
  </si>
  <si>
    <t>Attribution réserves</t>
  </si>
  <si>
    <t>Einlagen Reserven</t>
  </si>
  <si>
    <t>Int. Verrechnungen</t>
  </si>
  <si>
    <t>Charges nature fonctionnement / Aufwand Artengliederung laufenden Rechnung</t>
  </si>
  <si>
    <t>Produits nature fonctionnement / Ertrag Artengliederung laufenden Rechnung</t>
  </si>
  <si>
    <t>Steuereinnahmen</t>
  </si>
  <si>
    <t>Patentes, concess.</t>
  </si>
  <si>
    <t>Regalien, Konzess.</t>
  </si>
  <si>
    <t>Revenus des biens</t>
  </si>
  <si>
    <t>Vermögenserträge</t>
  </si>
  <si>
    <t>Entgelte</t>
  </si>
  <si>
    <t>Contributions, taxes</t>
  </si>
  <si>
    <t>Rec. sans affect.</t>
  </si>
  <si>
    <t>Remb. collect. publ.</t>
  </si>
  <si>
    <t>Rück. Gemeinwesen</t>
  </si>
  <si>
    <t>450 Conf. / Bund</t>
  </si>
  <si>
    <t>451 Canton / Kanton</t>
  </si>
  <si>
    <t>452 Co. / Gem.</t>
  </si>
  <si>
    <t>Autres / Übrige 45</t>
  </si>
  <si>
    <t>Subventions acquises</t>
  </si>
  <si>
    <t>Erhaltene Beiträge</t>
  </si>
  <si>
    <t>Prélèvem. réserves</t>
  </si>
  <si>
    <t>Entnahmen Reserven</t>
  </si>
  <si>
    <t>Autres / Andere 42</t>
  </si>
  <si>
    <t>424 Gains c. / Buchg.</t>
  </si>
  <si>
    <t>400 PP / nP</t>
  </si>
  <si>
    <t>401 PM / jP</t>
  </si>
  <si>
    <t>402 CI / LSt</t>
  </si>
  <si>
    <t>406 Propr. / Besitz</t>
  </si>
  <si>
    <t>Autres / Andere 40</t>
  </si>
  <si>
    <t>Actif du bilan / Aktiv des Bilanz</t>
  </si>
  <si>
    <t>Val-de-Charmey</t>
  </si>
  <si>
    <t>Indicateurs financiers harmonisés / Harmonisierte Finanzkennzahlen</t>
  </si>
  <si>
    <t>Selbstfinanz.Grad</t>
  </si>
  <si>
    <t>Capacité autofinanc.</t>
  </si>
  <si>
    <t>Selbstfinanz.Anteil</t>
  </si>
  <si>
    <t>Degré autofinanc.</t>
  </si>
  <si>
    <t>Quotité intérêts</t>
  </si>
  <si>
    <t>Zinsbelast.Anteil</t>
  </si>
  <si>
    <t>Quotité charge financ.</t>
  </si>
  <si>
    <t>%</t>
  </si>
  <si>
    <t>Kapitaldienstanteil</t>
  </si>
  <si>
    <t>Quotité investissem.</t>
  </si>
  <si>
    <t>Investitionsanteil</t>
  </si>
  <si>
    <t>Bruttoverschuld.Quote</t>
  </si>
  <si>
    <t>Dette nette/habitant</t>
  </si>
  <si>
    <t>Dette brute/revenus</t>
  </si>
  <si>
    <t>fr.</t>
  </si>
  <si>
    <t>Imputations int.</t>
  </si>
  <si>
    <t>Total structurel</t>
  </si>
  <si>
    <t>Strukturelles Total</t>
  </si>
  <si>
    <t>Charges / Aufwand</t>
  </si>
  <si>
    <t>Produits / Ertrag</t>
  </si>
  <si>
    <t>MNA - Marge nette d'autofinancement / SFM - Selbstfinanzierungsmarge</t>
  </si>
  <si>
    <t>MNA structurelle</t>
  </si>
  <si>
    <t>Strukturelle SFM</t>
  </si>
  <si>
    <t>Belmont-Broye</t>
  </si>
  <si>
    <t>Gibloux</t>
  </si>
  <si>
    <t>Mont-Vully</t>
  </si>
  <si>
    <t>Estavayer</t>
  </si>
  <si>
    <t>Cheyres-Châbles</t>
  </si>
  <si>
    <t>Finances communales / Gemeindefinanzen 2020</t>
  </si>
  <si>
    <t>Villaz</t>
  </si>
  <si>
    <t>Prez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</si>
</sst>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3"/>
      <name val="Arial"/>
      <family val="2"/>
    </font>
    <font>
      <i/>
      <sz val="13"/>
      <color theme="1"/>
      <name val="Arial"/>
      <family val="2"/>
    </font>
    <font>
      <sz val="13"/>
      <color theme="1"/>
      <name val="Arial"/>
      <family val="2"/>
    </font>
    <font>
      <b/>
      <sz val="13"/>
      <name val="Arial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sz val="8"/>
      <color rgb="FF97233F"/>
      <name val="Arial"/>
      <family val="2"/>
    </font>
    <font>
      <b/>
      <sz val="8"/>
      <color rgb="FF97233F"/>
      <name val="Arial"/>
      <family val="2"/>
    </font>
    <font>
      <i/>
      <sz val="8"/>
      <color rgb="FF97233F"/>
      <name val="Arial"/>
      <family val="2"/>
    </font>
    <font>
      <sz val="9"/>
      <color rgb="FF97233F"/>
      <name val="Arial"/>
      <family val="2"/>
    </font>
    <font>
      <b/>
      <sz val="9"/>
      <color rgb="FF97233F"/>
      <name val="Arial"/>
      <family val="2"/>
    </font>
    <font>
      <i/>
      <sz val="9"/>
      <color rgb="FF97233F"/>
      <name val="Arial"/>
      <family val="2"/>
    </font>
    <font>
      <b/>
      <i/>
      <sz val="9"/>
      <color rgb="FF97233F"/>
      <name val="Arial"/>
      <family val="2"/>
    </font>
    <font>
      <sz val="10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97233F"/>
      </bottom>
      <diagonal/>
    </border>
    <border>
      <left/>
      <right/>
      <top/>
      <bottom style="hair">
        <color rgb="FF97233F"/>
      </bottom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9" fillId="0" borderId="0" xfId="1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4" fontId="24" fillId="0" borderId="0" xfId="0" applyNumberFormat="1" applyFont="1" applyAlignment="1">
      <alignment vertical="center"/>
    </xf>
    <xf numFmtId="0" fontId="9" fillId="0" borderId="0" xfId="1" applyFont="1" applyBorder="1" applyAlignment="1">
      <alignment horizontal="left" vertical="center"/>
    </xf>
    <xf numFmtId="4" fontId="21" fillId="0" borderId="0" xfId="0" applyNumberFormat="1" applyFont="1" applyFill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EF9C7964-C865-46D8-B2A3-C0C7E909AD66}"/>
  </cellStyles>
  <dxfs count="0"/>
  <tableStyles count="0" defaultTableStyle="TableStyleMedium9" defaultPivotStyle="PivotStyleLight16"/>
  <colors>
    <mruColors>
      <color rgb="FF972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OM/STATISTIQUES/03.%20Population/2020/Population%202020_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-BEV 2020"/>
      <sheetName val="POP-BEV 2020 tri"/>
    </sheetNames>
    <sheetDataSet>
      <sheetData sheetId="0">
        <row r="52">
          <cell r="C52">
            <v>1588</v>
          </cell>
        </row>
        <row r="53">
          <cell r="C53">
            <v>1951</v>
          </cell>
        </row>
        <row r="54">
          <cell r="C54">
            <v>670</v>
          </cell>
        </row>
        <row r="55">
          <cell r="C55">
            <v>2647</v>
          </cell>
        </row>
        <row r="56">
          <cell r="C56">
            <v>24412</v>
          </cell>
        </row>
        <row r="57">
          <cell r="C57">
            <v>317</v>
          </cell>
        </row>
        <row r="58">
          <cell r="C58">
            <v>919</v>
          </cell>
        </row>
        <row r="59">
          <cell r="C59">
            <v>415</v>
          </cell>
        </row>
        <row r="60">
          <cell r="C60">
            <v>847</v>
          </cell>
        </row>
        <row r="61">
          <cell r="C61">
            <v>845</v>
          </cell>
        </row>
        <row r="62">
          <cell r="C62">
            <v>2205</v>
          </cell>
        </row>
        <row r="63">
          <cell r="C63">
            <v>678</v>
          </cell>
        </row>
        <row r="64">
          <cell r="C64">
            <v>633</v>
          </cell>
        </row>
        <row r="65">
          <cell r="C65">
            <v>2034</v>
          </cell>
        </row>
        <row r="66">
          <cell r="C66">
            <v>643</v>
          </cell>
        </row>
        <row r="67">
          <cell r="C67">
            <v>1338</v>
          </cell>
        </row>
        <row r="68">
          <cell r="C68">
            <v>609</v>
          </cell>
        </row>
        <row r="69">
          <cell r="C69">
            <v>2815</v>
          </cell>
        </row>
        <row r="70">
          <cell r="C70">
            <v>1821</v>
          </cell>
        </row>
        <row r="71">
          <cell r="C71">
            <v>1452</v>
          </cell>
        </row>
        <row r="72">
          <cell r="C72">
            <v>1105</v>
          </cell>
        </row>
        <row r="73">
          <cell r="C73">
            <v>1085</v>
          </cell>
        </row>
        <row r="74">
          <cell r="C74">
            <v>2472</v>
          </cell>
        </row>
        <row r="75">
          <cell r="C75">
            <v>1555</v>
          </cell>
        </row>
        <row r="76">
          <cell r="C76">
            <v>2548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05"/>
  <sheetViews>
    <sheetView showGridLines="0"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baseColWidth="10" defaultColWidth="15.7109375" defaultRowHeight="14.1" customHeight="1" x14ac:dyDescent="0.25"/>
  <cols>
    <col min="1" max="1" width="4.7109375" style="71" customWidth="1"/>
    <col min="2" max="2" width="20.7109375" style="1" customWidth="1"/>
    <col min="3" max="3" width="14.7109375" style="2" customWidth="1"/>
    <col min="4" max="11" width="14.7109375" style="1" customWidth="1"/>
    <col min="12" max="15" width="14.7109375" style="12" customWidth="1"/>
    <col min="16" max="17" width="14.7109375" style="1" customWidth="1"/>
    <col min="18" max="20" width="14.7109375" style="8" customWidth="1"/>
    <col min="21" max="23" width="14.7109375" style="12" customWidth="1"/>
    <col min="24" max="24" width="14.7109375" style="8" customWidth="1"/>
    <col min="25" max="27" width="14.7109375" style="12" customWidth="1"/>
    <col min="28" max="28" width="14.7109375" style="1" customWidth="1"/>
    <col min="29" max="30" width="14.7109375" style="8" customWidth="1"/>
    <col min="31" max="51" width="14.7109375" style="1" customWidth="1"/>
    <col min="52" max="16384" width="15.7109375" style="1"/>
  </cols>
  <sheetData>
    <row r="1" spans="1:52" s="18" customFormat="1" ht="20.100000000000001" customHeight="1" x14ac:dyDescent="0.25">
      <c r="A1" s="68"/>
      <c r="B1" s="16"/>
      <c r="C1" s="84" t="s">
        <v>452</v>
      </c>
      <c r="D1" s="84"/>
      <c r="E1" s="84"/>
      <c r="F1" s="84"/>
      <c r="G1" s="84"/>
      <c r="H1" s="84"/>
      <c r="I1" s="16"/>
      <c r="J1" s="16"/>
      <c r="K1" s="84" t="s">
        <v>452</v>
      </c>
      <c r="L1" s="84"/>
      <c r="M1" s="84"/>
      <c r="N1" s="84"/>
      <c r="O1" s="84"/>
      <c r="P1" s="84"/>
      <c r="Q1" s="84" t="s">
        <v>452</v>
      </c>
      <c r="R1" s="84"/>
      <c r="S1" s="84"/>
      <c r="T1" s="84"/>
      <c r="U1" s="84"/>
      <c r="V1" s="84"/>
      <c r="W1" s="17"/>
      <c r="X1" s="84" t="s">
        <v>452</v>
      </c>
      <c r="Y1" s="84"/>
      <c r="Z1" s="84"/>
      <c r="AA1" s="84"/>
      <c r="AB1" s="84"/>
      <c r="AC1" s="84"/>
      <c r="AD1" s="17"/>
    </row>
    <row r="2" spans="1:52" s="18" customFormat="1" ht="5.0999999999999996" customHeight="1" x14ac:dyDescent="0.25">
      <c r="A2" s="69"/>
      <c r="B2" s="19"/>
      <c r="C2" s="86" t="s">
        <v>0</v>
      </c>
      <c r="D2" s="86"/>
      <c r="E2" s="86"/>
      <c r="F2" s="86"/>
      <c r="G2" s="86"/>
      <c r="H2" s="86"/>
      <c r="K2" s="86" t="s">
        <v>0</v>
      </c>
      <c r="L2" s="86"/>
      <c r="M2" s="86"/>
      <c r="N2" s="86"/>
      <c r="O2" s="86"/>
      <c r="P2" s="86"/>
      <c r="Q2" s="86" t="s">
        <v>0</v>
      </c>
      <c r="R2" s="86"/>
      <c r="S2" s="86"/>
      <c r="T2" s="86"/>
      <c r="U2" s="86"/>
      <c r="V2" s="86"/>
      <c r="W2" s="17"/>
      <c r="X2" s="86" t="s">
        <v>0</v>
      </c>
      <c r="Y2" s="86"/>
      <c r="Z2" s="86"/>
      <c r="AA2" s="86"/>
      <c r="AB2" s="86"/>
      <c r="AC2" s="86"/>
      <c r="AD2" s="17"/>
    </row>
    <row r="3" spans="1:52" s="22" customFormat="1" ht="20.100000000000001" customHeight="1" x14ac:dyDescent="0.25">
      <c r="A3" s="70"/>
      <c r="B3" s="20"/>
      <c r="C3" s="85" t="s">
        <v>292</v>
      </c>
      <c r="D3" s="85"/>
      <c r="E3" s="85"/>
      <c r="F3" s="85"/>
      <c r="G3" s="85"/>
      <c r="H3" s="85"/>
      <c r="I3" s="20"/>
      <c r="J3" s="20"/>
      <c r="K3" s="85" t="s">
        <v>292</v>
      </c>
      <c r="L3" s="85"/>
      <c r="M3" s="85"/>
      <c r="N3" s="85"/>
      <c r="O3" s="85"/>
      <c r="P3" s="85"/>
      <c r="Q3" s="85" t="s">
        <v>292</v>
      </c>
      <c r="R3" s="85"/>
      <c r="S3" s="85"/>
      <c r="T3" s="85"/>
      <c r="U3" s="85"/>
      <c r="V3" s="85"/>
      <c r="W3" s="21"/>
      <c r="X3" s="85" t="s">
        <v>292</v>
      </c>
      <c r="Y3" s="85"/>
      <c r="Z3" s="85"/>
      <c r="AA3" s="85"/>
      <c r="AB3" s="85"/>
      <c r="AC3" s="85"/>
      <c r="AD3" s="21"/>
    </row>
    <row r="5" spans="1:52" s="40" customFormat="1" ht="12.75" customHeight="1" x14ac:dyDescent="0.25">
      <c r="A5" s="72"/>
      <c r="C5" s="41"/>
      <c r="D5" s="40">
        <v>0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42"/>
      <c r="M5" s="42"/>
      <c r="N5" s="42"/>
      <c r="O5" s="42"/>
      <c r="P5" s="40">
        <v>8</v>
      </c>
      <c r="Q5" s="40">
        <v>9</v>
      </c>
      <c r="R5" s="42">
        <v>90</v>
      </c>
      <c r="S5" s="42" t="s">
        <v>1</v>
      </c>
      <c r="T5" s="42" t="s">
        <v>2</v>
      </c>
      <c r="U5" s="42"/>
      <c r="V5" s="42"/>
      <c r="W5" s="42"/>
      <c r="X5" s="42" t="s">
        <v>3</v>
      </c>
      <c r="Y5" s="42"/>
      <c r="Z5" s="42"/>
      <c r="AA5" s="42"/>
      <c r="AC5" s="42"/>
      <c r="AD5" s="42"/>
    </row>
    <row r="6" spans="1:52" s="40" customFormat="1" ht="14.1" customHeight="1" x14ac:dyDescent="0.25">
      <c r="A6" s="72"/>
      <c r="C6" s="41"/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10</v>
      </c>
      <c r="K6" s="40" t="s">
        <v>11</v>
      </c>
      <c r="L6" s="42"/>
      <c r="M6" s="42"/>
      <c r="N6" s="42"/>
      <c r="O6" s="42"/>
      <c r="P6" s="40" t="s">
        <v>12</v>
      </c>
      <c r="Q6" s="40" t="s">
        <v>13</v>
      </c>
      <c r="R6" s="42" t="s">
        <v>14</v>
      </c>
      <c r="S6" s="42" t="s">
        <v>15</v>
      </c>
      <c r="T6" s="42" t="s">
        <v>16</v>
      </c>
      <c r="U6" s="42"/>
      <c r="V6" s="42"/>
      <c r="W6" s="42"/>
      <c r="X6" s="42" t="s">
        <v>17</v>
      </c>
      <c r="Y6" s="42"/>
      <c r="Z6" s="42"/>
      <c r="AA6" s="42"/>
      <c r="AC6" s="42" t="s">
        <v>367</v>
      </c>
      <c r="AD6" s="42" t="s">
        <v>369</v>
      </c>
    </row>
    <row r="7" spans="1:52" s="40" customFormat="1" ht="14.1" customHeight="1" x14ac:dyDescent="0.25">
      <c r="A7" s="72"/>
      <c r="C7" s="48" t="s">
        <v>18</v>
      </c>
      <c r="D7" s="49" t="s">
        <v>19</v>
      </c>
      <c r="E7" s="49" t="s">
        <v>20</v>
      </c>
      <c r="F7" s="49" t="s">
        <v>21</v>
      </c>
      <c r="G7" s="49" t="s">
        <v>22</v>
      </c>
      <c r="H7" s="49" t="s">
        <v>23</v>
      </c>
      <c r="I7" s="49" t="s">
        <v>24</v>
      </c>
      <c r="J7" s="49" t="s">
        <v>25</v>
      </c>
      <c r="K7" s="49" t="s">
        <v>26</v>
      </c>
      <c r="L7" s="50">
        <v>70</v>
      </c>
      <c r="M7" s="50">
        <v>71</v>
      </c>
      <c r="N7" s="50">
        <v>72</v>
      </c>
      <c r="O7" s="50" t="s">
        <v>27</v>
      </c>
      <c r="P7" s="49" t="s">
        <v>28</v>
      </c>
      <c r="Q7" s="49" t="s">
        <v>29</v>
      </c>
      <c r="R7" s="50" t="s">
        <v>30</v>
      </c>
      <c r="S7" s="50" t="s">
        <v>31</v>
      </c>
      <c r="T7" s="50" t="s">
        <v>32</v>
      </c>
      <c r="U7" s="50">
        <v>9400</v>
      </c>
      <c r="V7" s="50">
        <v>9401</v>
      </c>
      <c r="W7" s="50">
        <v>942</v>
      </c>
      <c r="X7" s="50" t="s">
        <v>33</v>
      </c>
      <c r="Y7" s="50">
        <v>991</v>
      </c>
      <c r="Z7" s="50">
        <v>992</v>
      </c>
      <c r="AA7" s="50">
        <v>999</v>
      </c>
      <c r="AC7" s="50" t="s">
        <v>368</v>
      </c>
      <c r="AD7" s="50" t="s">
        <v>370</v>
      </c>
    </row>
    <row r="8" spans="1:52" s="43" customFormat="1" ht="14.1" customHeight="1" x14ac:dyDescent="0.25">
      <c r="A8" s="73"/>
      <c r="C8" s="44"/>
      <c r="L8" s="45"/>
      <c r="M8" s="45"/>
      <c r="N8" s="45"/>
      <c r="O8" s="45"/>
      <c r="R8" s="45"/>
      <c r="S8" s="45"/>
      <c r="T8" s="45"/>
      <c r="U8" s="45"/>
      <c r="V8" s="45"/>
      <c r="W8" s="45"/>
      <c r="X8" s="45"/>
      <c r="Y8" s="45"/>
      <c r="Z8" s="45"/>
      <c r="AA8" s="45"/>
      <c r="AC8" s="45"/>
      <c r="AD8" s="45"/>
    </row>
    <row r="9" spans="1:52" s="44" customFormat="1" ht="14.1" customHeight="1" x14ac:dyDescent="0.25">
      <c r="A9" s="74"/>
      <c r="B9" s="44" t="s">
        <v>34</v>
      </c>
      <c r="C9" s="46">
        <f t="shared" ref="C9:AA9" si="0">SUM(C11,C32,C52,C79,C109,C128,C147)</f>
        <v>1660867736.9199998</v>
      </c>
      <c r="D9" s="46">
        <f t="shared" si="0"/>
        <v>179916904.84</v>
      </c>
      <c r="E9" s="46">
        <f t="shared" si="0"/>
        <v>48579622.649999999</v>
      </c>
      <c r="F9" s="46">
        <f t="shared" si="0"/>
        <v>449083385.73000002</v>
      </c>
      <c r="G9" s="46">
        <f t="shared" si="0"/>
        <v>66341344.829999998</v>
      </c>
      <c r="H9" s="46">
        <f t="shared" si="0"/>
        <v>124867565.05000001</v>
      </c>
      <c r="I9" s="46">
        <f t="shared" si="0"/>
        <v>232066318.46000004</v>
      </c>
      <c r="J9" s="46">
        <f t="shared" si="0"/>
        <v>131864962.92999999</v>
      </c>
      <c r="K9" s="46">
        <f t="shared" si="0"/>
        <v>182690268.86000001</v>
      </c>
      <c r="L9" s="47">
        <f t="shared" si="0"/>
        <v>43101883.649999999</v>
      </c>
      <c r="M9" s="47">
        <f t="shared" si="0"/>
        <v>74222216.550000012</v>
      </c>
      <c r="N9" s="47">
        <f t="shared" si="0"/>
        <v>44366789.839999996</v>
      </c>
      <c r="O9" s="47">
        <f t="shared" si="0"/>
        <v>20999378.82</v>
      </c>
      <c r="P9" s="46">
        <f t="shared" si="0"/>
        <v>18198075.509999998</v>
      </c>
      <c r="Q9" s="46">
        <f t="shared" si="0"/>
        <v>227259288.06000003</v>
      </c>
      <c r="R9" s="47">
        <f t="shared" si="0"/>
        <v>15264249.130000003</v>
      </c>
      <c r="S9" s="47">
        <f t="shared" si="0"/>
        <v>30664235</v>
      </c>
      <c r="T9" s="47">
        <f t="shared" si="0"/>
        <v>115306299.26999998</v>
      </c>
      <c r="U9" s="47">
        <f t="shared" si="0"/>
        <v>18277972.780000001</v>
      </c>
      <c r="V9" s="47">
        <f t="shared" si="0"/>
        <v>67622716.340000004</v>
      </c>
      <c r="W9" s="47">
        <f t="shared" si="0"/>
        <v>29405610.150000002</v>
      </c>
      <c r="X9" s="47">
        <f t="shared" si="0"/>
        <v>66024504.660000004</v>
      </c>
      <c r="Y9" s="47">
        <f t="shared" si="0"/>
        <v>32926464.099999994</v>
      </c>
      <c r="Z9" s="47">
        <f t="shared" si="0"/>
        <v>11159428.26</v>
      </c>
      <c r="AA9" s="47">
        <f t="shared" si="0"/>
        <v>21938332.850000001</v>
      </c>
      <c r="AB9" s="47"/>
      <c r="AC9" s="47">
        <f>SUM(AC11,AC32,AC52,AC79,AC109,AC128,AC147)</f>
        <v>136746637.78</v>
      </c>
      <c r="AD9" s="47">
        <f>SUM(AD11,AD32,AD52,AD79,AD109,AD128,AD147)</f>
        <v>1524121099.1399999</v>
      </c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</row>
    <row r="10" spans="1:52" ht="14.1" customHeight="1" x14ac:dyDescent="0.25">
      <c r="C10" s="5"/>
      <c r="D10" s="5"/>
      <c r="E10" s="5"/>
      <c r="F10" s="5"/>
      <c r="G10" s="5"/>
      <c r="H10" s="5"/>
      <c r="I10" s="5"/>
      <c r="J10" s="5"/>
      <c r="K10" s="5"/>
      <c r="L10" s="9"/>
      <c r="M10" s="9"/>
      <c r="N10" s="9"/>
      <c r="O10" s="9"/>
      <c r="P10" s="5"/>
      <c r="Q10" s="5"/>
      <c r="R10" s="9"/>
      <c r="S10" s="9"/>
      <c r="T10" s="9"/>
      <c r="U10" s="9"/>
      <c r="V10" s="9"/>
      <c r="W10" s="9"/>
      <c r="X10" s="9"/>
      <c r="Y10" s="9"/>
      <c r="Z10" s="9"/>
      <c r="AA10" s="9"/>
      <c r="AB10" s="6"/>
      <c r="AC10" s="10"/>
      <c r="AD10" s="10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s="2" customFormat="1" ht="14.1" customHeight="1" x14ac:dyDescent="0.25">
      <c r="A11" s="75"/>
      <c r="B11" s="2" t="s">
        <v>35</v>
      </c>
      <c r="C11" s="5">
        <f t="shared" ref="C11:AA11" si="1">SUM(C12:C30)</f>
        <v>153832242.53999999</v>
      </c>
      <c r="D11" s="5">
        <f t="shared" si="1"/>
        <v>14708857.189999999</v>
      </c>
      <c r="E11" s="5">
        <f t="shared" si="1"/>
        <v>4728876.9300000006</v>
      </c>
      <c r="F11" s="5">
        <f t="shared" si="1"/>
        <v>40594680.359999999</v>
      </c>
      <c r="G11" s="5">
        <f t="shared" si="1"/>
        <v>3671879.38</v>
      </c>
      <c r="H11" s="5">
        <f t="shared" si="1"/>
        <v>13034617.83</v>
      </c>
      <c r="I11" s="5">
        <f t="shared" si="1"/>
        <v>17392314.920000002</v>
      </c>
      <c r="J11" s="5">
        <f t="shared" si="1"/>
        <v>12797699.26</v>
      </c>
      <c r="K11" s="5">
        <f t="shared" si="1"/>
        <v>19989545.489999998</v>
      </c>
      <c r="L11" s="9">
        <f t="shared" si="1"/>
        <v>6376338.3000000007</v>
      </c>
      <c r="M11" s="9">
        <f t="shared" si="1"/>
        <v>9070588.540000001</v>
      </c>
      <c r="N11" s="9">
        <f t="shared" si="1"/>
        <v>3251934.0900000003</v>
      </c>
      <c r="O11" s="9">
        <f t="shared" si="1"/>
        <v>1290684.5599999998</v>
      </c>
      <c r="P11" s="5">
        <f t="shared" si="1"/>
        <v>1705567.58</v>
      </c>
      <c r="Q11" s="5">
        <f t="shared" si="1"/>
        <v>25208203.600000001</v>
      </c>
      <c r="R11" s="9">
        <f t="shared" si="1"/>
        <v>2444411.33</v>
      </c>
      <c r="S11" s="9">
        <f t="shared" si="1"/>
        <v>51392</v>
      </c>
      <c r="T11" s="9">
        <f t="shared" si="1"/>
        <v>13625801.77</v>
      </c>
      <c r="U11" s="9">
        <f t="shared" si="1"/>
        <v>1740910.15</v>
      </c>
      <c r="V11" s="9">
        <f t="shared" si="1"/>
        <v>8205466.6500000004</v>
      </c>
      <c r="W11" s="9">
        <f t="shared" si="1"/>
        <v>3679424.9699999997</v>
      </c>
      <c r="X11" s="9">
        <f t="shared" si="1"/>
        <v>9086598.5</v>
      </c>
      <c r="Y11" s="9">
        <f t="shared" si="1"/>
        <v>6806225.9200000009</v>
      </c>
      <c r="Z11" s="9">
        <f t="shared" si="1"/>
        <v>1071079.56</v>
      </c>
      <c r="AA11" s="9">
        <f t="shared" si="1"/>
        <v>1209293.02</v>
      </c>
      <c r="AB11" s="9"/>
      <c r="AC11" s="9">
        <f>SUM(AC12:AC30)</f>
        <v>7473055.2000000002</v>
      </c>
      <c r="AD11" s="9">
        <f>SUM(AD12:AD30)</f>
        <v>146359187.33999997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14.1" customHeight="1" x14ac:dyDescent="0.25">
      <c r="A12" s="71" t="s">
        <v>36</v>
      </c>
      <c r="B12" s="1" t="s">
        <v>37</v>
      </c>
      <c r="C12" s="5">
        <f t="shared" ref="C12:C30" si="2">SUM(D12:K12,P12,Q12)</f>
        <v>1521299.06</v>
      </c>
      <c r="D12" s="6">
        <v>199197.33</v>
      </c>
      <c r="E12" s="6">
        <v>36618.449999999997</v>
      </c>
      <c r="F12" s="6">
        <v>550561.28000000003</v>
      </c>
      <c r="G12" s="6">
        <v>40817.699999999997</v>
      </c>
      <c r="H12" s="6">
        <v>195652.9</v>
      </c>
      <c r="I12" s="6">
        <v>214987.2</v>
      </c>
      <c r="J12" s="6">
        <v>68318</v>
      </c>
      <c r="K12" s="6">
        <f t="shared" ref="K12:K30" si="3">SUM(L12:O12)</f>
        <v>184336.5</v>
      </c>
      <c r="L12" s="10">
        <v>67330.899999999994</v>
      </c>
      <c r="M12" s="10">
        <v>49051.45</v>
      </c>
      <c r="N12" s="10">
        <v>56696.3</v>
      </c>
      <c r="O12" s="10">
        <v>11257.85</v>
      </c>
      <c r="P12" s="6">
        <v>2225.6999999999998</v>
      </c>
      <c r="Q12" s="6">
        <f t="shared" ref="Q12:Q30" si="4">SUM(R12:T12,X12)</f>
        <v>28584</v>
      </c>
      <c r="R12" s="10">
        <v>14129.87</v>
      </c>
      <c r="S12" s="10">
        <v>0</v>
      </c>
      <c r="T12" s="10">
        <f t="shared" ref="T12:T30" si="5">SUM(U12:W12)</f>
        <v>14454.13</v>
      </c>
      <c r="U12" s="10">
        <v>836.88</v>
      </c>
      <c r="V12" s="10">
        <v>0</v>
      </c>
      <c r="W12" s="10">
        <v>13617.25</v>
      </c>
      <c r="X12" s="10">
        <f t="shared" ref="X12:X30" si="6">SUM(Y12:AA12)</f>
        <v>0</v>
      </c>
      <c r="Y12" s="10">
        <v>0</v>
      </c>
      <c r="Z12" s="10">
        <v>0</v>
      </c>
      <c r="AA12" s="10">
        <v>0</v>
      </c>
      <c r="AB12" s="6"/>
      <c r="AC12" s="10">
        <v>0</v>
      </c>
      <c r="AD12" s="10">
        <f t="shared" ref="AD12:AD30" si="7">C12-AC12</f>
        <v>1521299.06</v>
      </c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14.1" customHeight="1" x14ac:dyDescent="0.25">
      <c r="A13" s="71" t="s">
        <v>38</v>
      </c>
      <c r="B13" s="1" t="s">
        <v>39</v>
      </c>
      <c r="C13" s="5">
        <f t="shared" si="2"/>
        <v>1950377.4300000002</v>
      </c>
      <c r="D13" s="6">
        <v>146356.20000000001</v>
      </c>
      <c r="E13" s="6">
        <v>16639.099999999999</v>
      </c>
      <c r="F13" s="6">
        <v>449200.05</v>
      </c>
      <c r="G13" s="6">
        <v>6536.15</v>
      </c>
      <c r="H13" s="6">
        <v>149793.54999999999</v>
      </c>
      <c r="I13" s="6">
        <v>187408.7</v>
      </c>
      <c r="J13" s="6">
        <v>245710.1</v>
      </c>
      <c r="K13" s="6">
        <f t="shared" si="3"/>
        <v>275912.67</v>
      </c>
      <c r="L13" s="10">
        <v>97468.07</v>
      </c>
      <c r="M13" s="10">
        <v>94034.15</v>
      </c>
      <c r="N13" s="10">
        <v>71882.100000000006</v>
      </c>
      <c r="O13" s="10">
        <v>12528.35</v>
      </c>
      <c r="P13" s="6">
        <v>3012</v>
      </c>
      <c r="Q13" s="6">
        <f t="shared" si="4"/>
        <v>469808.91000000003</v>
      </c>
      <c r="R13" s="10">
        <v>36024.300000000003</v>
      </c>
      <c r="S13" s="10">
        <v>0</v>
      </c>
      <c r="T13" s="10">
        <f t="shared" si="5"/>
        <v>178501.94</v>
      </c>
      <c r="U13" s="10">
        <v>20978.94</v>
      </c>
      <c r="V13" s="10">
        <v>107196</v>
      </c>
      <c r="W13" s="10">
        <v>50327</v>
      </c>
      <c r="X13" s="10">
        <f t="shared" si="6"/>
        <v>255282.67</v>
      </c>
      <c r="Y13" s="10">
        <v>255282.67</v>
      </c>
      <c r="Z13" s="10">
        <v>0</v>
      </c>
      <c r="AA13" s="10">
        <v>0</v>
      </c>
      <c r="AB13" s="6"/>
      <c r="AC13" s="10">
        <v>389967.07</v>
      </c>
      <c r="AD13" s="10">
        <f t="shared" si="7"/>
        <v>1560410.36</v>
      </c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4.1" customHeight="1" x14ac:dyDescent="0.25">
      <c r="A14" s="71" t="s">
        <v>40</v>
      </c>
      <c r="B14" s="1" t="s">
        <v>41</v>
      </c>
      <c r="C14" s="5">
        <f t="shared" si="2"/>
        <v>6764714</v>
      </c>
      <c r="D14" s="6">
        <v>538752.73</v>
      </c>
      <c r="E14" s="6">
        <v>565816.14</v>
      </c>
      <c r="F14" s="6">
        <v>1707173.66</v>
      </c>
      <c r="G14" s="6">
        <v>353599.57</v>
      </c>
      <c r="H14" s="6">
        <v>690651</v>
      </c>
      <c r="I14" s="6">
        <v>809788.9</v>
      </c>
      <c r="J14" s="6">
        <v>459296.72</v>
      </c>
      <c r="K14" s="6">
        <f t="shared" si="3"/>
        <v>908822.99</v>
      </c>
      <c r="L14" s="10">
        <v>241699.55</v>
      </c>
      <c r="M14" s="10">
        <v>471867.4</v>
      </c>
      <c r="N14" s="10">
        <v>75436.850000000006</v>
      </c>
      <c r="O14" s="10">
        <v>119819.19</v>
      </c>
      <c r="P14" s="6">
        <v>24748.75</v>
      </c>
      <c r="Q14" s="6">
        <f t="shared" si="4"/>
        <v>706063.54</v>
      </c>
      <c r="R14" s="10">
        <v>112168.75</v>
      </c>
      <c r="S14" s="10">
        <v>0</v>
      </c>
      <c r="T14" s="10">
        <f t="shared" si="5"/>
        <v>387321.85000000003</v>
      </c>
      <c r="U14" s="10">
        <v>142039.39000000001</v>
      </c>
      <c r="V14" s="10">
        <v>181760</v>
      </c>
      <c r="W14" s="10">
        <v>63522.46</v>
      </c>
      <c r="X14" s="10">
        <f t="shared" si="6"/>
        <v>206572.94</v>
      </c>
      <c r="Y14" s="10">
        <v>3654.75</v>
      </c>
      <c r="Z14" s="10">
        <v>0</v>
      </c>
      <c r="AA14" s="10">
        <v>202918.19</v>
      </c>
      <c r="AB14" s="6"/>
      <c r="AC14" s="10">
        <v>415879.57</v>
      </c>
      <c r="AD14" s="10">
        <f t="shared" si="7"/>
        <v>6348834.4299999997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4.1" customHeight="1" x14ac:dyDescent="0.25">
      <c r="A15" s="71" t="s">
        <v>42</v>
      </c>
      <c r="B15" s="1" t="s">
        <v>43</v>
      </c>
      <c r="C15" s="5">
        <f t="shared" si="2"/>
        <v>5281125.17</v>
      </c>
      <c r="D15" s="6">
        <v>460092.59</v>
      </c>
      <c r="E15" s="6">
        <v>63134.9</v>
      </c>
      <c r="F15" s="6">
        <v>1299328.3899999999</v>
      </c>
      <c r="G15" s="6">
        <v>23293.200000000001</v>
      </c>
      <c r="H15" s="6">
        <v>414270.25</v>
      </c>
      <c r="I15" s="6">
        <v>535465.1</v>
      </c>
      <c r="J15" s="6">
        <v>225118.72</v>
      </c>
      <c r="K15" s="6">
        <f t="shared" si="3"/>
        <v>598284.30000000005</v>
      </c>
      <c r="L15" s="10">
        <v>180213.65</v>
      </c>
      <c r="M15" s="10">
        <v>288594.15000000002</v>
      </c>
      <c r="N15" s="10">
        <v>112951.9</v>
      </c>
      <c r="O15" s="10">
        <v>16524.599999999999</v>
      </c>
      <c r="P15" s="6">
        <v>1413.9</v>
      </c>
      <c r="Q15" s="6">
        <f t="shared" si="4"/>
        <v>1660723.82</v>
      </c>
      <c r="R15" s="10">
        <v>138355.01999999999</v>
      </c>
      <c r="S15" s="10">
        <v>0</v>
      </c>
      <c r="T15" s="10">
        <f t="shared" si="5"/>
        <v>203065.45</v>
      </c>
      <c r="U15" s="10">
        <v>18619.29</v>
      </c>
      <c r="V15" s="10">
        <v>136800</v>
      </c>
      <c r="W15" s="10">
        <v>47646.16</v>
      </c>
      <c r="X15" s="10">
        <f t="shared" si="6"/>
        <v>1319303.3500000001</v>
      </c>
      <c r="Y15" s="10">
        <v>1319303.3500000001</v>
      </c>
      <c r="Z15" s="10">
        <v>0</v>
      </c>
      <c r="AA15" s="10">
        <v>0</v>
      </c>
      <c r="AB15" s="6"/>
      <c r="AC15" s="10">
        <v>34001</v>
      </c>
      <c r="AD15" s="10">
        <f t="shared" si="7"/>
        <v>5247124.17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4.1" customHeight="1" x14ac:dyDescent="0.25">
      <c r="A16" s="71" t="s">
        <v>44</v>
      </c>
      <c r="B16" s="1" t="s">
        <v>45</v>
      </c>
      <c r="C16" s="5">
        <f t="shared" si="2"/>
        <v>5498152.7600000007</v>
      </c>
      <c r="D16" s="6">
        <v>897484.3</v>
      </c>
      <c r="E16" s="6">
        <v>66674.75</v>
      </c>
      <c r="F16" s="6">
        <v>1506306</v>
      </c>
      <c r="G16" s="6">
        <v>106768.1</v>
      </c>
      <c r="H16" s="6">
        <v>436224.25</v>
      </c>
      <c r="I16" s="6">
        <v>497312.75</v>
      </c>
      <c r="J16" s="6">
        <v>618070.82999999996</v>
      </c>
      <c r="K16" s="6">
        <f t="shared" si="3"/>
        <v>713933.42999999993</v>
      </c>
      <c r="L16" s="10">
        <v>182081.95</v>
      </c>
      <c r="M16" s="10">
        <v>235953.63</v>
      </c>
      <c r="N16" s="10">
        <v>254538.15</v>
      </c>
      <c r="O16" s="10">
        <v>41359.699999999997</v>
      </c>
      <c r="P16" s="6">
        <v>74416.2</v>
      </c>
      <c r="Q16" s="6">
        <f t="shared" si="4"/>
        <v>580962.15</v>
      </c>
      <c r="R16" s="10">
        <v>66179.55</v>
      </c>
      <c r="S16" s="10">
        <v>0</v>
      </c>
      <c r="T16" s="10">
        <f t="shared" si="5"/>
        <v>509182.6</v>
      </c>
      <c r="U16" s="10">
        <v>71037.13</v>
      </c>
      <c r="V16" s="10">
        <v>261357</v>
      </c>
      <c r="W16" s="10">
        <v>176788.47</v>
      </c>
      <c r="X16" s="10">
        <f t="shared" si="6"/>
        <v>5600</v>
      </c>
      <c r="Y16" s="10">
        <v>0</v>
      </c>
      <c r="Z16" s="10">
        <v>0</v>
      </c>
      <c r="AA16" s="10">
        <v>5600</v>
      </c>
      <c r="AB16" s="6"/>
      <c r="AC16" s="10">
        <v>659500.4</v>
      </c>
      <c r="AD16" s="10">
        <f t="shared" si="7"/>
        <v>4838652.3600000003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14.1" customHeight="1" x14ac:dyDescent="0.25">
      <c r="A17" s="71" t="s">
        <v>46</v>
      </c>
      <c r="B17" s="1" t="s">
        <v>47</v>
      </c>
      <c r="C17" s="5">
        <f t="shared" si="2"/>
        <v>4405288.5599999996</v>
      </c>
      <c r="D17" s="6">
        <v>445972</v>
      </c>
      <c r="E17" s="6">
        <v>89452.5</v>
      </c>
      <c r="F17" s="6">
        <v>1633986.05</v>
      </c>
      <c r="G17" s="6">
        <v>42187.05</v>
      </c>
      <c r="H17" s="6">
        <v>417875.20000000001</v>
      </c>
      <c r="I17" s="6">
        <v>571014.55000000005</v>
      </c>
      <c r="J17" s="6">
        <v>193408.45</v>
      </c>
      <c r="K17" s="6">
        <f t="shared" si="3"/>
        <v>460360.8</v>
      </c>
      <c r="L17" s="10">
        <v>224291.20000000001</v>
      </c>
      <c r="M17" s="10">
        <v>151923.9</v>
      </c>
      <c r="N17" s="10">
        <v>70504</v>
      </c>
      <c r="O17" s="10">
        <v>13641.7</v>
      </c>
      <c r="P17" s="6">
        <v>10266.1</v>
      </c>
      <c r="Q17" s="6">
        <f t="shared" si="4"/>
        <v>540765.86</v>
      </c>
      <c r="R17" s="10">
        <v>62985.3</v>
      </c>
      <c r="S17" s="10">
        <v>0</v>
      </c>
      <c r="T17" s="10">
        <f t="shared" si="5"/>
        <v>477780.56</v>
      </c>
      <c r="U17" s="10">
        <v>64918.16</v>
      </c>
      <c r="V17" s="10">
        <v>192575</v>
      </c>
      <c r="W17" s="10">
        <v>220287.4</v>
      </c>
      <c r="X17" s="10">
        <f t="shared" si="6"/>
        <v>0</v>
      </c>
      <c r="Y17" s="10">
        <v>0</v>
      </c>
      <c r="Z17" s="10">
        <v>0</v>
      </c>
      <c r="AA17" s="10">
        <v>0</v>
      </c>
      <c r="AB17" s="6"/>
      <c r="AC17" s="10">
        <v>2269.1999999999998</v>
      </c>
      <c r="AD17" s="10">
        <f t="shared" si="7"/>
        <v>4403019.3599999994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14.1" customHeight="1" x14ac:dyDescent="0.25">
      <c r="A18" s="71" t="s">
        <v>48</v>
      </c>
      <c r="B18" s="1" t="s">
        <v>49</v>
      </c>
      <c r="C18" s="5">
        <f t="shared" si="2"/>
        <v>2156647.5700000003</v>
      </c>
      <c r="D18" s="6">
        <v>232089.36</v>
      </c>
      <c r="E18" s="6">
        <v>50936.85</v>
      </c>
      <c r="F18" s="6">
        <v>569895.75</v>
      </c>
      <c r="G18" s="6">
        <v>27543.65</v>
      </c>
      <c r="H18" s="6">
        <v>183639.7</v>
      </c>
      <c r="I18" s="6">
        <v>201539.6</v>
      </c>
      <c r="J18" s="6">
        <v>121311.85</v>
      </c>
      <c r="K18" s="6">
        <f t="shared" si="3"/>
        <v>337001.62</v>
      </c>
      <c r="L18" s="10">
        <v>124357.5</v>
      </c>
      <c r="M18" s="10">
        <v>67383.05</v>
      </c>
      <c r="N18" s="10">
        <v>59765.65</v>
      </c>
      <c r="O18" s="10">
        <v>85495.42</v>
      </c>
      <c r="P18" s="6">
        <v>3314.25</v>
      </c>
      <c r="Q18" s="6">
        <f t="shared" si="4"/>
        <v>429374.94</v>
      </c>
      <c r="R18" s="10">
        <v>29554.15</v>
      </c>
      <c r="S18" s="10">
        <v>0</v>
      </c>
      <c r="T18" s="10">
        <f t="shared" si="5"/>
        <v>247497.54</v>
      </c>
      <c r="U18" s="10">
        <v>8190.04</v>
      </c>
      <c r="V18" s="10">
        <v>49800</v>
      </c>
      <c r="W18" s="10">
        <v>189507.5</v>
      </c>
      <c r="X18" s="10">
        <f t="shared" si="6"/>
        <v>152323.25</v>
      </c>
      <c r="Y18" s="10">
        <v>152323.25</v>
      </c>
      <c r="Z18" s="10">
        <v>0</v>
      </c>
      <c r="AA18" s="10">
        <v>0</v>
      </c>
      <c r="AB18" s="6"/>
      <c r="AC18" s="10">
        <v>49005</v>
      </c>
      <c r="AD18" s="10">
        <f t="shared" si="7"/>
        <v>2107642.5700000003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14.1" customHeight="1" x14ac:dyDescent="0.25">
      <c r="A19" s="71" t="s">
        <v>50</v>
      </c>
      <c r="B19" s="1" t="s">
        <v>51</v>
      </c>
      <c r="C19" s="5">
        <f t="shared" si="2"/>
        <v>10233182.949999999</v>
      </c>
      <c r="D19" s="6">
        <v>1145925.1000000001</v>
      </c>
      <c r="E19" s="6">
        <v>193111.2</v>
      </c>
      <c r="F19" s="6">
        <v>2794304.3</v>
      </c>
      <c r="G19" s="6">
        <v>134219.01</v>
      </c>
      <c r="H19" s="6">
        <v>854592</v>
      </c>
      <c r="I19" s="6">
        <v>1679763.75</v>
      </c>
      <c r="J19" s="6">
        <v>640939.27</v>
      </c>
      <c r="K19" s="6">
        <f t="shared" si="3"/>
        <v>1364385.6</v>
      </c>
      <c r="L19" s="10">
        <v>288812.40000000002</v>
      </c>
      <c r="M19" s="10">
        <v>706305.4</v>
      </c>
      <c r="N19" s="10">
        <v>311706.45</v>
      </c>
      <c r="O19" s="10">
        <v>57561.35</v>
      </c>
      <c r="P19" s="6">
        <v>35479.15</v>
      </c>
      <c r="Q19" s="6">
        <f t="shared" si="4"/>
        <v>1390463.5699999998</v>
      </c>
      <c r="R19" s="10">
        <v>235336.65</v>
      </c>
      <c r="S19" s="10">
        <v>0</v>
      </c>
      <c r="T19" s="10">
        <f t="shared" si="5"/>
        <v>854320.02</v>
      </c>
      <c r="U19" s="10">
        <v>25674.17</v>
      </c>
      <c r="V19" s="10">
        <v>828645.85</v>
      </c>
      <c r="W19" s="10">
        <v>0</v>
      </c>
      <c r="X19" s="10">
        <f t="shared" si="6"/>
        <v>300806.90000000002</v>
      </c>
      <c r="Y19" s="10">
        <v>8250</v>
      </c>
      <c r="Z19" s="10">
        <v>0</v>
      </c>
      <c r="AA19" s="10">
        <v>292556.90000000002</v>
      </c>
      <c r="AB19" s="6"/>
      <c r="AC19" s="10">
        <v>365864.15</v>
      </c>
      <c r="AD19" s="10">
        <f t="shared" si="7"/>
        <v>9867318.7999999989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14.1" customHeight="1" x14ac:dyDescent="0.25">
      <c r="A20" s="71" t="s">
        <v>52</v>
      </c>
      <c r="B20" s="1" t="s">
        <v>53</v>
      </c>
      <c r="C20" s="5">
        <f t="shared" si="2"/>
        <v>1727297.9100000001</v>
      </c>
      <c r="D20" s="6">
        <v>159124.35</v>
      </c>
      <c r="E20" s="6">
        <v>47403.8</v>
      </c>
      <c r="F20" s="6">
        <v>470368.28</v>
      </c>
      <c r="G20" s="6">
        <v>1304.05</v>
      </c>
      <c r="H20" s="6">
        <v>178684.58</v>
      </c>
      <c r="I20" s="6">
        <v>197658.65</v>
      </c>
      <c r="J20" s="6">
        <v>100774.79</v>
      </c>
      <c r="K20" s="6">
        <f t="shared" si="3"/>
        <v>246498.05000000002</v>
      </c>
      <c r="L20" s="10">
        <v>98776.85</v>
      </c>
      <c r="M20" s="10">
        <v>80609.55</v>
      </c>
      <c r="N20" s="10">
        <v>59581.65</v>
      </c>
      <c r="O20" s="10">
        <v>7530</v>
      </c>
      <c r="P20" s="6">
        <v>3410.85</v>
      </c>
      <c r="Q20" s="6">
        <f t="shared" si="4"/>
        <v>322070.50999999995</v>
      </c>
      <c r="R20" s="10">
        <v>41346.800000000003</v>
      </c>
      <c r="S20" s="10">
        <v>0</v>
      </c>
      <c r="T20" s="10">
        <f t="shared" si="5"/>
        <v>226432.61</v>
      </c>
      <c r="U20" s="10">
        <v>24444.560000000001</v>
      </c>
      <c r="V20" s="10">
        <v>119116</v>
      </c>
      <c r="W20" s="10">
        <v>82872.05</v>
      </c>
      <c r="X20" s="10">
        <f t="shared" si="6"/>
        <v>54291.1</v>
      </c>
      <c r="Y20" s="10">
        <v>44291.1</v>
      </c>
      <c r="Z20" s="10">
        <v>0</v>
      </c>
      <c r="AA20" s="10">
        <v>10000</v>
      </c>
      <c r="AB20" s="6"/>
      <c r="AC20" s="10">
        <v>85698.3</v>
      </c>
      <c r="AD20" s="10">
        <f t="shared" si="7"/>
        <v>1641599.61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14.1" customHeight="1" x14ac:dyDescent="0.25">
      <c r="A21" s="71" t="s">
        <v>54</v>
      </c>
      <c r="B21" s="1" t="s">
        <v>55</v>
      </c>
      <c r="C21" s="5">
        <f t="shared" si="2"/>
        <v>342506.6</v>
      </c>
      <c r="D21" s="6">
        <v>28375.1</v>
      </c>
      <c r="E21" s="6">
        <v>5553.95</v>
      </c>
      <c r="F21" s="6">
        <v>72915.649999999994</v>
      </c>
      <c r="G21" s="6">
        <v>1800</v>
      </c>
      <c r="H21" s="6">
        <v>24346.85</v>
      </c>
      <c r="I21" s="6">
        <v>32637.7</v>
      </c>
      <c r="J21" s="6">
        <v>6939.35</v>
      </c>
      <c r="K21" s="6">
        <f t="shared" si="3"/>
        <v>45316.950000000004</v>
      </c>
      <c r="L21" s="10">
        <v>0</v>
      </c>
      <c r="M21" s="10">
        <v>37381</v>
      </c>
      <c r="N21" s="10">
        <v>5935.55</v>
      </c>
      <c r="O21" s="10">
        <v>2000.4</v>
      </c>
      <c r="P21" s="6">
        <v>0</v>
      </c>
      <c r="Q21" s="6">
        <f t="shared" si="4"/>
        <v>124621.04999999999</v>
      </c>
      <c r="R21" s="10">
        <v>10450.65</v>
      </c>
      <c r="S21" s="10">
        <v>0</v>
      </c>
      <c r="T21" s="10">
        <f t="shared" si="5"/>
        <v>11590.84</v>
      </c>
      <c r="U21" s="10">
        <v>224.1</v>
      </c>
      <c r="V21" s="10">
        <v>0</v>
      </c>
      <c r="W21" s="10">
        <v>11366.74</v>
      </c>
      <c r="X21" s="10">
        <f t="shared" si="6"/>
        <v>102579.56</v>
      </c>
      <c r="Y21" s="10">
        <v>15000</v>
      </c>
      <c r="Z21" s="10">
        <v>87579.56</v>
      </c>
      <c r="AA21" s="10">
        <v>0</v>
      </c>
      <c r="AB21" s="6"/>
      <c r="AC21" s="10">
        <v>36579.56</v>
      </c>
      <c r="AD21" s="10">
        <f t="shared" si="7"/>
        <v>305927.03999999998</v>
      </c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14.1" customHeight="1" x14ac:dyDescent="0.25">
      <c r="A22" s="71" t="s">
        <v>56</v>
      </c>
      <c r="B22" s="1" t="s">
        <v>57</v>
      </c>
      <c r="C22" s="5">
        <f t="shared" si="2"/>
        <v>8114896.3799999999</v>
      </c>
      <c r="D22" s="6">
        <v>953334.25</v>
      </c>
      <c r="E22" s="6">
        <v>173840.3</v>
      </c>
      <c r="F22" s="6">
        <v>2093097.75</v>
      </c>
      <c r="G22" s="6">
        <v>314129.7</v>
      </c>
      <c r="H22" s="6">
        <v>732362.9</v>
      </c>
      <c r="I22" s="6">
        <v>866031.25</v>
      </c>
      <c r="J22" s="6">
        <v>528591.72</v>
      </c>
      <c r="K22" s="6">
        <f t="shared" si="3"/>
        <v>944075.14</v>
      </c>
      <c r="L22" s="10">
        <v>236465.2</v>
      </c>
      <c r="M22" s="10">
        <v>440491.05</v>
      </c>
      <c r="N22" s="10">
        <v>185887.8</v>
      </c>
      <c r="O22" s="10">
        <v>81231.09</v>
      </c>
      <c r="P22" s="6">
        <v>21353.15</v>
      </c>
      <c r="Q22" s="6">
        <f t="shared" si="4"/>
        <v>1488080.22</v>
      </c>
      <c r="R22" s="10">
        <v>58572.83</v>
      </c>
      <c r="S22" s="10">
        <v>0</v>
      </c>
      <c r="T22" s="10">
        <f t="shared" si="5"/>
        <v>701281.59</v>
      </c>
      <c r="U22" s="10">
        <v>77518.289999999994</v>
      </c>
      <c r="V22" s="10">
        <v>310892</v>
      </c>
      <c r="W22" s="10">
        <v>312871.3</v>
      </c>
      <c r="X22" s="10">
        <f t="shared" si="6"/>
        <v>728225.8</v>
      </c>
      <c r="Y22" s="10">
        <v>728225.8</v>
      </c>
      <c r="Z22" s="10">
        <v>0</v>
      </c>
      <c r="AA22" s="10">
        <v>0</v>
      </c>
      <c r="AB22" s="6"/>
      <c r="AC22" s="10">
        <v>353850</v>
      </c>
      <c r="AD22" s="10">
        <f t="shared" si="7"/>
        <v>7761046.3799999999</v>
      </c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14.1" customHeight="1" x14ac:dyDescent="0.25">
      <c r="A23" s="71" t="s">
        <v>58</v>
      </c>
      <c r="B23" s="1" t="s">
        <v>59</v>
      </c>
      <c r="C23" s="5">
        <f t="shared" si="2"/>
        <v>1551686.2999999998</v>
      </c>
      <c r="D23" s="6">
        <v>150328.49</v>
      </c>
      <c r="E23" s="6">
        <v>29734</v>
      </c>
      <c r="F23" s="6">
        <v>405309.3</v>
      </c>
      <c r="G23" s="6">
        <v>37439.25</v>
      </c>
      <c r="H23" s="6">
        <v>118013.5</v>
      </c>
      <c r="I23" s="6">
        <v>138808.15</v>
      </c>
      <c r="J23" s="6">
        <v>28759.95</v>
      </c>
      <c r="K23" s="6">
        <f t="shared" si="3"/>
        <v>131602.19999999998</v>
      </c>
      <c r="L23" s="10">
        <v>69098.399999999994</v>
      </c>
      <c r="M23" s="10">
        <v>39861</v>
      </c>
      <c r="N23" s="10">
        <v>14072</v>
      </c>
      <c r="O23" s="10">
        <v>8570.7999999999993</v>
      </c>
      <c r="P23" s="6">
        <v>1169</v>
      </c>
      <c r="Q23" s="6">
        <f t="shared" si="4"/>
        <v>510522.45999999996</v>
      </c>
      <c r="R23" s="10">
        <v>17502.900000000001</v>
      </c>
      <c r="S23" s="10">
        <v>30312</v>
      </c>
      <c r="T23" s="10">
        <f t="shared" si="5"/>
        <v>106171.45999999999</v>
      </c>
      <c r="U23" s="10">
        <v>1337.26</v>
      </c>
      <c r="V23" s="10">
        <v>8140</v>
      </c>
      <c r="W23" s="10">
        <v>96694.2</v>
      </c>
      <c r="X23" s="10">
        <f t="shared" si="6"/>
        <v>356536.1</v>
      </c>
      <c r="Y23" s="10">
        <v>56536.1</v>
      </c>
      <c r="Z23" s="10">
        <v>0</v>
      </c>
      <c r="AA23" s="10">
        <v>300000</v>
      </c>
      <c r="AB23" s="6"/>
      <c r="AC23" s="10">
        <v>0</v>
      </c>
      <c r="AD23" s="10">
        <f t="shared" si="7"/>
        <v>1551686.2999999998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14.1" customHeight="1" x14ac:dyDescent="0.25">
      <c r="A24" s="71" t="s">
        <v>60</v>
      </c>
      <c r="B24" s="1" t="s">
        <v>61</v>
      </c>
      <c r="C24" s="5">
        <f t="shared" si="2"/>
        <v>3399790.42</v>
      </c>
      <c r="D24" s="6">
        <v>285989.40000000002</v>
      </c>
      <c r="E24" s="6">
        <v>83950.1</v>
      </c>
      <c r="F24" s="6">
        <v>893435.68</v>
      </c>
      <c r="G24" s="6">
        <v>31865.45</v>
      </c>
      <c r="H24" s="6">
        <v>232123.35</v>
      </c>
      <c r="I24" s="6">
        <v>364546.75</v>
      </c>
      <c r="J24" s="6">
        <v>64327.9</v>
      </c>
      <c r="K24" s="6">
        <f t="shared" si="3"/>
        <v>368827.05</v>
      </c>
      <c r="L24" s="10">
        <v>144080.04999999999</v>
      </c>
      <c r="M24" s="10">
        <v>123449.7</v>
      </c>
      <c r="N24" s="10">
        <v>73910.3</v>
      </c>
      <c r="O24" s="10">
        <v>27387</v>
      </c>
      <c r="P24" s="6">
        <v>9466</v>
      </c>
      <c r="Q24" s="6">
        <f t="shared" si="4"/>
        <v>1065258.74</v>
      </c>
      <c r="R24" s="10">
        <v>53581.95</v>
      </c>
      <c r="S24" s="10">
        <v>0</v>
      </c>
      <c r="T24" s="10">
        <f t="shared" si="5"/>
        <v>315249.54000000004</v>
      </c>
      <c r="U24" s="10">
        <v>44271.64</v>
      </c>
      <c r="V24" s="10">
        <v>198664</v>
      </c>
      <c r="W24" s="10">
        <v>72313.899999999994</v>
      </c>
      <c r="X24" s="10">
        <f t="shared" si="6"/>
        <v>696427.25</v>
      </c>
      <c r="Y24" s="10">
        <v>696427.25</v>
      </c>
      <c r="Z24" s="10">
        <v>0</v>
      </c>
      <c r="AA24" s="10">
        <v>0</v>
      </c>
      <c r="AB24" s="6"/>
      <c r="AC24" s="10">
        <v>92819.95</v>
      </c>
      <c r="AD24" s="10">
        <f t="shared" si="7"/>
        <v>3306970.4699999997</v>
      </c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4.1" customHeight="1" x14ac:dyDescent="0.25">
      <c r="A25" s="71" t="s">
        <v>62</v>
      </c>
      <c r="B25" s="1" t="s">
        <v>63</v>
      </c>
      <c r="C25" s="5">
        <f t="shared" si="2"/>
        <v>1641826.8199999998</v>
      </c>
      <c r="D25" s="6">
        <v>257919.3</v>
      </c>
      <c r="E25" s="6">
        <v>29395.9</v>
      </c>
      <c r="F25" s="6">
        <v>496373</v>
      </c>
      <c r="G25" s="6">
        <v>6810.7</v>
      </c>
      <c r="H25" s="6">
        <v>177623.1</v>
      </c>
      <c r="I25" s="6">
        <v>202845.1</v>
      </c>
      <c r="J25" s="6">
        <v>40663.379999999997</v>
      </c>
      <c r="K25" s="6">
        <f t="shared" si="3"/>
        <v>151953.4</v>
      </c>
      <c r="L25" s="10">
        <v>49794.1</v>
      </c>
      <c r="M25" s="10">
        <v>38587.449999999997</v>
      </c>
      <c r="N25" s="10">
        <v>46592.85</v>
      </c>
      <c r="O25" s="10">
        <v>16979</v>
      </c>
      <c r="P25" s="6">
        <v>1494</v>
      </c>
      <c r="Q25" s="6">
        <f t="shared" si="4"/>
        <v>276748.94000000006</v>
      </c>
      <c r="R25" s="10">
        <v>41293.550000000003</v>
      </c>
      <c r="S25" s="10">
        <v>0</v>
      </c>
      <c r="T25" s="10">
        <f t="shared" si="5"/>
        <v>91805.540000000008</v>
      </c>
      <c r="U25" s="10">
        <v>14210.64</v>
      </c>
      <c r="V25" s="10">
        <v>47650</v>
      </c>
      <c r="W25" s="10">
        <v>29944.9</v>
      </c>
      <c r="X25" s="10">
        <f t="shared" si="6"/>
        <v>143649.85</v>
      </c>
      <c r="Y25" s="10">
        <v>143649.85</v>
      </c>
      <c r="Z25" s="10">
        <v>0</v>
      </c>
      <c r="AA25" s="10">
        <v>0</v>
      </c>
      <c r="AB25" s="6"/>
      <c r="AC25" s="10">
        <v>0</v>
      </c>
      <c r="AD25" s="10">
        <f t="shared" si="7"/>
        <v>1641826.8199999998</v>
      </c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4.1" customHeight="1" x14ac:dyDescent="0.25">
      <c r="A26" s="71" t="s">
        <v>64</v>
      </c>
      <c r="B26" s="1" t="s">
        <v>65</v>
      </c>
      <c r="C26" s="5">
        <f t="shared" si="2"/>
        <v>6369749.9100000001</v>
      </c>
      <c r="D26" s="6">
        <v>611280.25</v>
      </c>
      <c r="E26" s="6">
        <v>105890.8</v>
      </c>
      <c r="F26" s="6">
        <v>1667244.64</v>
      </c>
      <c r="G26" s="6">
        <v>25219.55</v>
      </c>
      <c r="H26" s="6">
        <v>581788.35</v>
      </c>
      <c r="I26" s="6">
        <v>678192.1</v>
      </c>
      <c r="J26" s="6">
        <v>408358.9</v>
      </c>
      <c r="K26" s="6">
        <f t="shared" si="3"/>
        <v>665512.6</v>
      </c>
      <c r="L26" s="10">
        <v>301353.8</v>
      </c>
      <c r="M26" s="10">
        <v>256162.45</v>
      </c>
      <c r="N26" s="10">
        <v>63499.9</v>
      </c>
      <c r="O26" s="10">
        <v>44496.45</v>
      </c>
      <c r="P26" s="6">
        <v>18763.5</v>
      </c>
      <c r="Q26" s="6">
        <f t="shared" si="4"/>
        <v>1607499.2200000002</v>
      </c>
      <c r="R26" s="10">
        <v>91766.399999999994</v>
      </c>
      <c r="S26" s="10">
        <v>0</v>
      </c>
      <c r="T26" s="10">
        <f t="shared" si="5"/>
        <v>526990.92000000004</v>
      </c>
      <c r="U26" s="10">
        <v>29623.77</v>
      </c>
      <c r="V26" s="10">
        <v>316266.7</v>
      </c>
      <c r="W26" s="10">
        <v>181100.45</v>
      </c>
      <c r="X26" s="10">
        <f t="shared" si="6"/>
        <v>988741.9</v>
      </c>
      <c r="Y26" s="10">
        <v>825741.9</v>
      </c>
      <c r="Z26" s="10">
        <v>0</v>
      </c>
      <c r="AA26" s="10">
        <v>163000</v>
      </c>
      <c r="AB26" s="6"/>
      <c r="AC26" s="10">
        <v>164462.35</v>
      </c>
      <c r="AD26" s="10">
        <f t="shared" si="7"/>
        <v>6205287.5600000005</v>
      </c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4.1" customHeight="1" x14ac:dyDescent="0.25">
      <c r="A27" s="71" t="s">
        <v>66</v>
      </c>
      <c r="B27" s="1" t="s">
        <v>67</v>
      </c>
      <c r="C27" s="5">
        <f t="shared" si="2"/>
        <v>9377315.5</v>
      </c>
      <c r="D27" s="6">
        <v>579875.72</v>
      </c>
      <c r="E27" s="6">
        <v>195869.65</v>
      </c>
      <c r="F27" s="6">
        <v>1642212.32</v>
      </c>
      <c r="G27" s="6">
        <v>65221.79</v>
      </c>
      <c r="H27" s="6">
        <v>491763.4</v>
      </c>
      <c r="I27" s="6">
        <v>513500.5</v>
      </c>
      <c r="J27" s="6">
        <v>2044657.31</v>
      </c>
      <c r="K27" s="6">
        <f t="shared" si="3"/>
        <v>1082842.31</v>
      </c>
      <c r="L27" s="10">
        <v>281427.31</v>
      </c>
      <c r="M27" s="10">
        <v>505846.74</v>
      </c>
      <c r="N27" s="10">
        <v>234078.56</v>
      </c>
      <c r="O27" s="10">
        <v>61489.7</v>
      </c>
      <c r="P27" s="6">
        <v>824166.85</v>
      </c>
      <c r="Q27" s="6">
        <f t="shared" si="4"/>
        <v>1937205.65</v>
      </c>
      <c r="R27" s="10">
        <v>54465.55</v>
      </c>
      <c r="S27" s="10">
        <v>21080</v>
      </c>
      <c r="T27" s="10">
        <f t="shared" si="5"/>
        <v>1001674.07</v>
      </c>
      <c r="U27" s="10">
        <v>155153.57999999999</v>
      </c>
      <c r="V27" s="10">
        <v>401384.1</v>
      </c>
      <c r="W27" s="10">
        <v>445136.39</v>
      </c>
      <c r="X27" s="10">
        <f t="shared" si="6"/>
        <v>859986.03</v>
      </c>
      <c r="Y27" s="10">
        <v>0</v>
      </c>
      <c r="Z27" s="10">
        <v>760000</v>
      </c>
      <c r="AA27" s="10">
        <v>99986.03</v>
      </c>
      <c r="AB27" s="6"/>
      <c r="AC27" s="10">
        <v>803234.05</v>
      </c>
      <c r="AD27" s="10">
        <f t="shared" si="7"/>
        <v>8574081.4499999993</v>
      </c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ht="14.1" customHeight="1" x14ac:dyDescent="0.25">
      <c r="A28" s="71">
        <v>2053</v>
      </c>
      <c r="B28" s="1" t="s">
        <v>447</v>
      </c>
      <c r="C28" s="5">
        <f t="shared" ref="C28:C29" si="8">SUM(D28:K28,P28,Q28)</f>
        <v>23558432.289999995</v>
      </c>
      <c r="D28" s="6">
        <v>1918407.38</v>
      </c>
      <c r="E28" s="6">
        <v>413391.95</v>
      </c>
      <c r="F28" s="6">
        <v>6849937.8399999999</v>
      </c>
      <c r="G28" s="6">
        <v>297767.95</v>
      </c>
      <c r="H28" s="6">
        <v>2251197.0499999998</v>
      </c>
      <c r="I28" s="6">
        <v>2610292.7599999998</v>
      </c>
      <c r="J28" s="6">
        <v>1184361.6399999999</v>
      </c>
      <c r="K28" s="6">
        <f t="shared" ref="K28:K29" si="9">SUM(L28:O28)</f>
        <v>3904101.5199999996</v>
      </c>
      <c r="L28" s="10">
        <v>856337.05</v>
      </c>
      <c r="M28" s="10">
        <v>2301571.92</v>
      </c>
      <c r="N28" s="10">
        <v>460152</v>
      </c>
      <c r="O28" s="10">
        <v>286040.55</v>
      </c>
      <c r="P28" s="6">
        <v>194058.75</v>
      </c>
      <c r="Q28" s="6">
        <f t="shared" ref="Q28:Q29" si="10">SUM(R28:T28,X28)</f>
        <v>3934915.45</v>
      </c>
      <c r="R28" s="10">
        <v>198179.31</v>
      </c>
      <c r="S28" s="10">
        <v>0</v>
      </c>
      <c r="T28" s="10">
        <f t="shared" ref="T28:T29" si="11">SUM(U28:W28)</f>
        <v>1311245.04</v>
      </c>
      <c r="U28" s="10">
        <v>182757.54</v>
      </c>
      <c r="V28" s="10">
        <v>890868</v>
      </c>
      <c r="W28" s="10">
        <v>237619.5</v>
      </c>
      <c r="X28" s="10">
        <f t="shared" ref="X28:X29" si="12">SUM(Y28:AA28)</f>
        <v>2425491.1</v>
      </c>
      <c r="Y28" s="10">
        <v>2425491.1</v>
      </c>
      <c r="Z28" s="10">
        <v>0</v>
      </c>
      <c r="AA28" s="10">
        <v>0</v>
      </c>
      <c r="AB28" s="6"/>
      <c r="AC28" s="10">
        <v>0</v>
      </c>
      <c r="AD28" s="10">
        <f t="shared" ref="AD28:AD29" si="13">C28-AC28</f>
        <v>23558432.289999995</v>
      </c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14.1" customHeight="1" x14ac:dyDescent="0.25">
      <c r="A29" s="71">
        <v>2054</v>
      </c>
      <c r="B29" s="1" t="s">
        <v>450</v>
      </c>
      <c r="C29" s="5">
        <f t="shared" si="8"/>
        <v>49264189.289999992</v>
      </c>
      <c r="D29" s="6">
        <v>4903932.24</v>
      </c>
      <c r="E29" s="6">
        <v>2423503.79</v>
      </c>
      <c r="F29" s="6">
        <v>12823510.52</v>
      </c>
      <c r="G29" s="6">
        <v>2010936.71</v>
      </c>
      <c r="H29" s="6">
        <v>3945007</v>
      </c>
      <c r="I29" s="6">
        <v>5778636.1600000001</v>
      </c>
      <c r="J29" s="6">
        <v>4215076.8</v>
      </c>
      <c r="K29" s="6">
        <f t="shared" si="9"/>
        <v>6510622.2999999998</v>
      </c>
      <c r="L29" s="10">
        <v>2573923.31</v>
      </c>
      <c r="M29" s="10">
        <v>2863563.95</v>
      </c>
      <c r="N29" s="10">
        <v>764664.43</v>
      </c>
      <c r="O29" s="10">
        <v>308470.61</v>
      </c>
      <c r="P29" s="6">
        <v>440333.08</v>
      </c>
      <c r="Q29" s="6">
        <f t="shared" si="10"/>
        <v>6212630.6900000004</v>
      </c>
      <c r="R29" s="10">
        <v>957257.4</v>
      </c>
      <c r="S29" s="10">
        <v>0</v>
      </c>
      <c r="T29" s="10">
        <f t="shared" si="11"/>
        <v>5118823.59</v>
      </c>
      <c r="U29" s="10">
        <v>681998.69</v>
      </c>
      <c r="V29" s="10">
        <v>3275196</v>
      </c>
      <c r="W29" s="10">
        <v>1161628.8999999999</v>
      </c>
      <c r="X29" s="10">
        <f t="shared" si="12"/>
        <v>136549.69999999998</v>
      </c>
      <c r="Y29" s="10">
        <v>1317.8</v>
      </c>
      <c r="Z29" s="10">
        <v>0</v>
      </c>
      <c r="AA29" s="10">
        <v>135231.9</v>
      </c>
      <c r="AB29" s="6"/>
      <c r="AC29" s="10">
        <v>3572396.3</v>
      </c>
      <c r="AD29" s="10">
        <f t="shared" si="13"/>
        <v>45691792.989999995</v>
      </c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4.1" customHeight="1" x14ac:dyDescent="0.25">
      <c r="A30" s="71">
        <v>2055</v>
      </c>
      <c r="B30" s="1" t="s">
        <v>451</v>
      </c>
      <c r="C30" s="5">
        <f t="shared" si="2"/>
        <v>10673763.620000001</v>
      </c>
      <c r="D30" s="6">
        <v>794421.1</v>
      </c>
      <c r="E30" s="6">
        <v>137958.79999999999</v>
      </c>
      <c r="F30" s="6">
        <v>2669519.9</v>
      </c>
      <c r="G30" s="6">
        <v>144419.79999999999</v>
      </c>
      <c r="H30" s="6">
        <v>959008.9</v>
      </c>
      <c r="I30" s="6">
        <v>1311885.25</v>
      </c>
      <c r="J30" s="6">
        <v>1603013.58</v>
      </c>
      <c r="K30" s="6">
        <f t="shared" si="3"/>
        <v>1095156.06</v>
      </c>
      <c r="L30" s="10">
        <v>358827.01</v>
      </c>
      <c r="M30" s="10">
        <v>317950.59999999998</v>
      </c>
      <c r="N30" s="10">
        <v>330077.65000000002</v>
      </c>
      <c r="O30" s="10">
        <v>88300.800000000003</v>
      </c>
      <c r="P30" s="6">
        <v>36476.35</v>
      </c>
      <c r="Q30" s="6">
        <f t="shared" si="4"/>
        <v>1921903.88</v>
      </c>
      <c r="R30" s="10">
        <v>225260.4</v>
      </c>
      <c r="S30" s="10">
        <v>0</v>
      </c>
      <c r="T30" s="10">
        <f t="shared" si="5"/>
        <v>1342412.48</v>
      </c>
      <c r="U30" s="10">
        <v>177076.08</v>
      </c>
      <c r="V30" s="10">
        <v>879156</v>
      </c>
      <c r="W30" s="10">
        <v>286180.40000000002</v>
      </c>
      <c r="X30" s="10">
        <f t="shared" si="6"/>
        <v>354231</v>
      </c>
      <c r="Y30" s="10">
        <v>130731</v>
      </c>
      <c r="Z30" s="10">
        <v>223500</v>
      </c>
      <c r="AA30" s="10">
        <v>0</v>
      </c>
      <c r="AB30" s="6"/>
      <c r="AC30" s="10">
        <v>447528.3</v>
      </c>
      <c r="AD30" s="10">
        <f t="shared" si="7"/>
        <v>10226235.32</v>
      </c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ht="14.1" customHeight="1" x14ac:dyDescent="0.25">
      <c r="C31" s="5"/>
      <c r="D31" s="6"/>
      <c r="E31" s="6"/>
      <c r="F31" s="6"/>
      <c r="G31" s="6"/>
      <c r="H31" s="6"/>
      <c r="I31" s="6"/>
      <c r="J31" s="6"/>
      <c r="K31" s="6"/>
      <c r="L31" s="10"/>
      <c r="M31" s="10"/>
      <c r="N31" s="10"/>
      <c r="O31" s="10"/>
      <c r="P31" s="6"/>
      <c r="Q31" s="6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6"/>
      <c r="AC31" s="10"/>
      <c r="AD31" s="10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s="2" customFormat="1" ht="14.1" customHeight="1" x14ac:dyDescent="0.25">
      <c r="A32" s="75"/>
      <c r="B32" s="2" t="s">
        <v>68</v>
      </c>
      <c r="C32" s="5">
        <f t="shared" ref="C32:AA32" si="14">SUM(C33:C50)</f>
        <v>108635657.02000001</v>
      </c>
      <c r="D32" s="5">
        <f t="shared" si="14"/>
        <v>9032160.8399999999</v>
      </c>
      <c r="E32" s="5">
        <f t="shared" si="14"/>
        <v>2556802.1999999997</v>
      </c>
      <c r="F32" s="5">
        <f t="shared" si="14"/>
        <v>34489938.899999999</v>
      </c>
      <c r="G32" s="5">
        <f t="shared" si="14"/>
        <v>3026107.4199999995</v>
      </c>
      <c r="H32" s="5">
        <f t="shared" si="14"/>
        <v>11162712.149999999</v>
      </c>
      <c r="I32" s="5">
        <f t="shared" si="14"/>
        <v>14933867.469999999</v>
      </c>
      <c r="J32" s="5">
        <f t="shared" si="14"/>
        <v>5563434.0800000001</v>
      </c>
      <c r="K32" s="5">
        <f t="shared" si="14"/>
        <v>13527725.92</v>
      </c>
      <c r="L32" s="9">
        <f t="shared" si="14"/>
        <v>4768011.42</v>
      </c>
      <c r="M32" s="9">
        <f t="shared" si="14"/>
        <v>4589244.5999999996</v>
      </c>
      <c r="N32" s="9">
        <f t="shared" si="14"/>
        <v>3350988.0000000005</v>
      </c>
      <c r="O32" s="9">
        <f t="shared" si="14"/>
        <v>819481.9</v>
      </c>
      <c r="P32" s="5">
        <f t="shared" si="14"/>
        <v>506148.6</v>
      </c>
      <c r="Q32" s="5">
        <f t="shared" si="14"/>
        <v>13836759.439999998</v>
      </c>
      <c r="R32" s="9">
        <f t="shared" si="14"/>
        <v>1142524.6599999999</v>
      </c>
      <c r="S32" s="9">
        <f t="shared" si="14"/>
        <v>1756096</v>
      </c>
      <c r="T32" s="9">
        <f t="shared" si="14"/>
        <v>6805604.959999999</v>
      </c>
      <c r="U32" s="9">
        <f t="shared" si="14"/>
        <v>694887.21</v>
      </c>
      <c r="V32" s="9">
        <f t="shared" si="14"/>
        <v>3639119.25</v>
      </c>
      <c r="W32" s="9">
        <f t="shared" si="14"/>
        <v>2471598.5</v>
      </c>
      <c r="X32" s="9">
        <f t="shared" si="14"/>
        <v>4132533.8199999994</v>
      </c>
      <c r="Y32" s="9">
        <f t="shared" si="14"/>
        <v>2167169.0100000002</v>
      </c>
      <c r="Z32" s="9">
        <f t="shared" si="14"/>
        <v>724959.65</v>
      </c>
      <c r="AA32" s="9">
        <f t="shared" si="14"/>
        <v>1240405.1599999999</v>
      </c>
      <c r="AB32" s="9"/>
      <c r="AC32" s="9">
        <f>SUM(AC33:AC50)</f>
        <v>3349854.23</v>
      </c>
      <c r="AD32" s="9">
        <f>SUM(AD33:AD50)</f>
        <v>105285802.79000001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12.75" customHeight="1" x14ac:dyDescent="0.25">
      <c r="A33" s="71" t="s">
        <v>69</v>
      </c>
      <c r="B33" s="1" t="s">
        <v>70</v>
      </c>
      <c r="C33" s="5">
        <f t="shared" ref="C33:C50" si="15">SUM(D33:K33,P33,Q33)</f>
        <v>2132600.9900000002</v>
      </c>
      <c r="D33" s="6">
        <v>106460.25</v>
      </c>
      <c r="E33" s="6">
        <v>22952.85</v>
      </c>
      <c r="F33" s="6">
        <v>469512.82</v>
      </c>
      <c r="G33" s="6">
        <v>18710.150000000001</v>
      </c>
      <c r="H33" s="6">
        <v>184591.2</v>
      </c>
      <c r="I33" s="6">
        <v>128458.31</v>
      </c>
      <c r="J33" s="6">
        <v>40763.46</v>
      </c>
      <c r="K33" s="6">
        <f t="shared" ref="K33:K50" si="16">SUM(L33:O33)</f>
        <v>228551</v>
      </c>
      <c r="L33" s="10">
        <v>111797.75</v>
      </c>
      <c r="M33" s="10">
        <v>65054.7</v>
      </c>
      <c r="N33" s="10">
        <v>45738.3</v>
      </c>
      <c r="O33" s="10">
        <v>5960.25</v>
      </c>
      <c r="P33" s="6">
        <v>4566.1499999999996</v>
      </c>
      <c r="Q33" s="6">
        <f t="shared" ref="Q33:Q50" si="17">SUM(R33:T33,X33)</f>
        <v>928034.8</v>
      </c>
      <c r="R33" s="10">
        <v>260.2</v>
      </c>
      <c r="S33" s="10">
        <v>198871</v>
      </c>
      <c r="T33" s="10">
        <f t="shared" ref="T33:T50" si="18">SUM(U33:W33)</f>
        <v>48903.6</v>
      </c>
      <c r="U33" s="10">
        <v>634.4</v>
      </c>
      <c r="V33" s="10">
        <v>43800</v>
      </c>
      <c r="W33" s="10">
        <v>4469.2</v>
      </c>
      <c r="X33" s="10">
        <f t="shared" ref="X33:X50" si="19">SUM(Y33:AA33)</f>
        <v>680000</v>
      </c>
      <c r="Y33" s="10">
        <v>0</v>
      </c>
      <c r="Z33" s="10">
        <v>0</v>
      </c>
      <c r="AA33" s="10">
        <v>680000</v>
      </c>
      <c r="AB33" s="6"/>
      <c r="AC33" s="10">
        <v>13077</v>
      </c>
      <c r="AD33" s="10">
        <f t="shared" ref="AD33:AD50" si="20">C33-AC33</f>
        <v>2119523.9900000002</v>
      </c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ht="14.1" customHeight="1" x14ac:dyDescent="0.25">
      <c r="A34" s="71" t="s">
        <v>71</v>
      </c>
      <c r="B34" s="1" t="s">
        <v>72</v>
      </c>
      <c r="C34" s="5">
        <f t="shared" si="15"/>
        <v>3277247.0700000003</v>
      </c>
      <c r="D34" s="6">
        <v>298639.42</v>
      </c>
      <c r="E34" s="6">
        <v>49001.75</v>
      </c>
      <c r="F34" s="6">
        <v>1011798.6</v>
      </c>
      <c r="G34" s="6">
        <v>97004.7</v>
      </c>
      <c r="H34" s="6">
        <v>342869.05</v>
      </c>
      <c r="I34" s="6">
        <v>356429.35</v>
      </c>
      <c r="J34" s="6">
        <v>124372.85</v>
      </c>
      <c r="K34" s="6">
        <f t="shared" si="16"/>
        <v>492467.23000000004</v>
      </c>
      <c r="L34" s="10">
        <v>195998.18</v>
      </c>
      <c r="M34" s="10">
        <v>165331.1</v>
      </c>
      <c r="N34" s="10">
        <v>77281.45</v>
      </c>
      <c r="O34" s="10">
        <v>53856.5</v>
      </c>
      <c r="P34" s="6">
        <v>3689.7</v>
      </c>
      <c r="Q34" s="6">
        <f t="shared" si="17"/>
        <v>500974.42</v>
      </c>
      <c r="R34" s="10">
        <v>81393.490000000005</v>
      </c>
      <c r="S34" s="10">
        <v>0</v>
      </c>
      <c r="T34" s="10">
        <f t="shared" si="18"/>
        <v>142831.38</v>
      </c>
      <c r="U34" s="10">
        <v>5816.68</v>
      </c>
      <c r="V34" s="10">
        <v>91553</v>
      </c>
      <c r="W34" s="10">
        <v>45461.7</v>
      </c>
      <c r="X34" s="10">
        <f t="shared" si="19"/>
        <v>276749.55</v>
      </c>
      <c r="Y34" s="10">
        <v>76749.55</v>
      </c>
      <c r="Z34" s="10">
        <v>200000</v>
      </c>
      <c r="AA34" s="10">
        <v>0</v>
      </c>
      <c r="AB34" s="6"/>
      <c r="AC34" s="10">
        <v>25916.25</v>
      </c>
      <c r="AD34" s="10">
        <f t="shared" si="20"/>
        <v>3251330.8200000003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ht="14.1" customHeight="1" x14ac:dyDescent="0.25">
      <c r="A35" s="71" t="s">
        <v>73</v>
      </c>
      <c r="B35" s="1" t="s">
        <v>74</v>
      </c>
      <c r="C35" s="5">
        <f t="shared" si="15"/>
        <v>1098861.26</v>
      </c>
      <c r="D35" s="6">
        <v>99465.69</v>
      </c>
      <c r="E35" s="6">
        <v>26350.15</v>
      </c>
      <c r="F35" s="6">
        <v>365652.18</v>
      </c>
      <c r="G35" s="6">
        <v>19980.45</v>
      </c>
      <c r="H35" s="6">
        <v>126511.55</v>
      </c>
      <c r="I35" s="6">
        <v>128976.69</v>
      </c>
      <c r="J35" s="6">
        <v>46966.15</v>
      </c>
      <c r="K35" s="6">
        <f t="shared" si="16"/>
        <v>167959.2</v>
      </c>
      <c r="L35" s="10">
        <v>35129.599999999999</v>
      </c>
      <c r="M35" s="10">
        <v>73362</v>
      </c>
      <c r="N35" s="10">
        <v>40534.050000000003</v>
      </c>
      <c r="O35" s="10">
        <v>18933.55</v>
      </c>
      <c r="P35" s="6">
        <v>980</v>
      </c>
      <c r="Q35" s="6">
        <f t="shared" si="17"/>
        <v>116019.2</v>
      </c>
      <c r="R35" s="10">
        <v>-4178.3</v>
      </c>
      <c r="S35" s="10">
        <v>0</v>
      </c>
      <c r="T35" s="10">
        <f t="shared" si="18"/>
        <v>70197.5</v>
      </c>
      <c r="U35" s="10">
        <v>6300.85</v>
      </c>
      <c r="V35" s="10">
        <v>44052</v>
      </c>
      <c r="W35" s="10">
        <v>19844.650000000001</v>
      </c>
      <c r="X35" s="10">
        <f t="shared" si="19"/>
        <v>50000</v>
      </c>
      <c r="Y35" s="10">
        <v>50000</v>
      </c>
      <c r="Z35" s="10">
        <v>0</v>
      </c>
      <c r="AA35" s="10">
        <v>0</v>
      </c>
      <c r="AB35" s="6"/>
      <c r="AC35" s="10">
        <v>33569.65</v>
      </c>
      <c r="AD35" s="10">
        <f t="shared" si="20"/>
        <v>1065291.6100000001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ht="14.1" customHeight="1" x14ac:dyDescent="0.25">
      <c r="A36" s="71" t="s">
        <v>75</v>
      </c>
      <c r="B36" s="1" t="s">
        <v>76</v>
      </c>
      <c r="C36" s="5">
        <f t="shared" si="15"/>
        <v>1260975.6300000001</v>
      </c>
      <c r="D36" s="6">
        <v>138356.57999999999</v>
      </c>
      <c r="E36" s="6">
        <v>10873.45</v>
      </c>
      <c r="F36" s="6">
        <v>489552.59</v>
      </c>
      <c r="G36" s="6">
        <v>21646.65</v>
      </c>
      <c r="H36" s="6">
        <v>149446.5</v>
      </c>
      <c r="I36" s="6">
        <v>149946.54999999999</v>
      </c>
      <c r="J36" s="6">
        <v>45361.75</v>
      </c>
      <c r="K36" s="6">
        <f t="shared" si="16"/>
        <v>130106.8</v>
      </c>
      <c r="L36" s="10">
        <v>37215.4</v>
      </c>
      <c r="M36" s="10">
        <v>55254.15</v>
      </c>
      <c r="N36" s="10">
        <v>31674.2</v>
      </c>
      <c r="O36" s="10">
        <v>5963.05</v>
      </c>
      <c r="P36" s="6">
        <v>21670.55</v>
      </c>
      <c r="Q36" s="6">
        <f t="shared" si="17"/>
        <v>104014.21</v>
      </c>
      <c r="R36" s="10">
        <v>8600.5499999999993</v>
      </c>
      <c r="S36" s="10">
        <v>0</v>
      </c>
      <c r="T36" s="10">
        <f t="shared" si="18"/>
        <v>95413.66</v>
      </c>
      <c r="U36" s="10">
        <v>6636.56</v>
      </c>
      <c r="V36" s="10">
        <v>34515.599999999999</v>
      </c>
      <c r="W36" s="10">
        <v>54261.5</v>
      </c>
      <c r="X36" s="10">
        <f t="shared" si="19"/>
        <v>0</v>
      </c>
      <c r="Y36" s="10">
        <v>0</v>
      </c>
      <c r="Z36" s="10">
        <v>0</v>
      </c>
      <c r="AA36" s="10">
        <v>0</v>
      </c>
      <c r="AB36" s="6"/>
      <c r="AC36" s="10">
        <v>0</v>
      </c>
      <c r="AD36" s="10">
        <f t="shared" si="20"/>
        <v>1260975.6300000001</v>
      </c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ht="14.1" customHeight="1" x14ac:dyDescent="0.25">
      <c r="A37" s="71" t="s">
        <v>77</v>
      </c>
      <c r="B37" s="1" t="s">
        <v>78</v>
      </c>
      <c r="C37" s="5">
        <f t="shared" si="15"/>
        <v>3350823.9300000006</v>
      </c>
      <c r="D37" s="6">
        <v>267627.15000000002</v>
      </c>
      <c r="E37" s="6">
        <v>45637.7</v>
      </c>
      <c r="F37" s="6">
        <v>1103459.92</v>
      </c>
      <c r="G37" s="6">
        <v>45732.95</v>
      </c>
      <c r="H37" s="6">
        <v>351764.9</v>
      </c>
      <c r="I37" s="6">
        <v>362104.95</v>
      </c>
      <c r="J37" s="6">
        <v>108815.1</v>
      </c>
      <c r="K37" s="6">
        <f t="shared" si="16"/>
        <v>596544.6399999999</v>
      </c>
      <c r="L37" s="10">
        <v>113551.95</v>
      </c>
      <c r="M37" s="10">
        <v>197180.59</v>
      </c>
      <c r="N37" s="10">
        <v>252945.4</v>
      </c>
      <c r="O37" s="10">
        <v>32866.699999999997</v>
      </c>
      <c r="P37" s="6">
        <v>2510</v>
      </c>
      <c r="Q37" s="6">
        <f t="shared" si="17"/>
        <v>466626.62</v>
      </c>
      <c r="R37" s="10">
        <v>19897.5</v>
      </c>
      <c r="S37" s="10">
        <v>0</v>
      </c>
      <c r="T37" s="10">
        <f t="shared" si="18"/>
        <v>396607.62</v>
      </c>
      <c r="U37" s="10">
        <v>84934.37</v>
      </c>
      <c r="V37" s="10">
        <v>191375</v>
      </c>
      <c r="W37" s="10">
        <v>120298.25</v>
      </c>
      <c r="X37" s="10">
        <f t="shared" si="19"/>
        <v>50121.5</v>
      </c>
      <c r="Y37" s="10">
        <v>0</v>
      </c>
      <c r="Z37" s="10">
        <v>0</v>
      </c>
      <c r="AA37" s="10">
        <v>50121.5</v>
      </c>
      <c r="AB37" s="6"/>
      <c r="AC37" s="10">
        <v>5.6</v>
      </c>
      <c r="AD37" s="10">
        <f t="shared" si="20"/>
        <v>3350818.3300000005</v>
      </c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ht="14.1" customHeight="1" x14ac:dyDescent="0.25">
      <c r="A38" s="71" t="s">
        <v>79</v>
      </c>
      <c r="B38" s="1" t="s">
        <v>80</v>
      </c>
      <c r="C38" s="5">
        <f t="shared" si="15"/>
        <v>1489802.54</v>
      </c>
      <c r="D38" s="6">
        <v>174003.75</v>
      </c>
      <c r="E38" s="6">
        <v>37092.449999999997</v>
      </c>
      <c r="F38" s="6">
        <v>425153.42</v>
      </c>
      <c r="G38" s="6">
        <v>6080.3</v>
      </c>
      <c r="H38" s="6">
        <v>158577.45000000001</v>
      </c>
      <c r="I38" s="6">
        <v>149983.20000000001</v>
      </c>
      <c r="J38" s="6">
        <v>54740.7</v>
      </c>
      <c r="K38" s="6">
        <f t="shared" si="16"/>
        <v>150131.04999999999</v>
      </c>
      <c r="L38" s="10">
        <v>53515.9</v>
      </c>
      <c r="M38" s="10">
        <v>59310.65</v>
      </c>
      <c r="N38" s="10">
        <v>28232.75</v>
      </c>
      <c r="O38" s="10">
        <v>9071.75</v>
      </c>
      <c r="P38" s="6">
        <v>5266.5</v>
      </c>
      <c r="Q38" s="6">
        <f t="shared" si="17"/>
        <v>328773.71999999997</v>
      </c>
      <c r="R38" s="10">
        <v>5656.65</v>
      </c>
      <c r="S38" s="10">
        <v>0</v>
      </c>
      <c r="T38" s="10">
        <f t="shared" si="18"/>
        <v>70033.26999999999</v>
      </c>
      <c r="U38" s="10">
        <v>4583.82</v>
      </c>
      <c r="V38" s="10">
        <v>21844</v>
      </c>
      <c r="W38" s="10">
        <v>43605.45</v>
      </c>
      <c r="X38" s="10">
        <f t="shared" si="19"/>
        <v>253083.8</v>
      </c>
      <c r="Y38" s="10">
        <v>253083.8</v>
      </c>
      <c r="Z38" s="10">
        <v>0</v>
      </c>
      <c r="AA38" s="10">
        <v>0</v>
      </c>
      <c r="AB38" s="6"/>
      <c r="AC38" s="10">
        <v>5700</v>
      </c>
      <c r="AD38" s="10">
        <f t="shared" si="20"/>
        <v>1484102.54</v>
      </c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ht="14.1" customHeight="1" x14ac:dyDescent="0.25">
      <c r="A39" s="71" t="s">
        <v>81</v>
      </c>
      <c r="B39" s="1" t="s">
        <v>82</v>
      </c>
      <c r="C39" s="5">
        <f t="shared" si="15"/>
        <v>690045.58000000007</v>
      </c>
      <c r="D39" s="6">
        <v>91294.5</v>
      </c>
      <c r="E39" s="6">
        <v>17222.55</v>
      </c>
      <c r="F39" s="6">
        <v>276866.25</v>
      </c>
      <c r="G39" s="6">
        <v>895</v>
      </c>
      <c r="H39" s="6">
        <v>89012.45</v>
      </c>
      <c r="I39" s="6">
        <v>91033.05</v>
      </c>
      <c r="J39" s="6">
        <v>31649.15</v>
      </c>
      <c r="K39" s="6">
        <f t="shared" si="16"/>
        <v>81686.099999999991</v>
      </c>
      <c r="L39" s="10">
        <v>21420</v>
      </c>
      <c r="M39" s="10">
        <v>21380.85</v>
      </c>
      <c r="N39" s="10">
        <v>33651.449999999997</v>
      </c>
      <c r="O39" s="10">
        <v>5233.8</v>
      </c>
      <c r="P39" s="6">
        <v>2286</v>
      </c>
      <c r="Q39" s="6">
        <f t="shared" si="17"/>
        <v>8100.53</v>
      </c>
      <c r="R39" s="10">
        <v>7823.75</v>
      </c>
      <c r="S39" s="10">
        <v>0</v>
      </c>
      <c r="T39" s="10">
        <f t="shared" si="18"/>
        <v>276.77999999999997</v>
      </c>
      <c r="U39" s="10">
        <v>276.77999999999997</v>
      </c>
      <c r="V39" s="10">
        <v>0</v>
      </c>
      <c r="W39" s="10">
        <v>0</v>
      </c>
      <c r="X39" s="10">
        <f t="shared" si="19"/>
        <v>0</v>
      </c>
      <c r="Y39" s="10">
        <v>0</v>
      </c>
      <c r="Z39" s="10">
        <v>0</v>
      </c>
      <c r="AA39" s="10">
        <v>0</v>
      </c>
      <c r="AB39" s="6"/>
      <c r="AC39" s="10">
        <v>0</v>
      </c>
      <c r="AD39" s="10">
        <f t="shared" si="20"/>
        <v>690045.58000000007</v>
      </c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1:52" ht="14.1" customHeight="1" x14ac:dyDescent="0.25">
      <c r="A40" s="71" t="s">
        <v>83</v>
      </c>
      <c r="B40" s="1" t="s">
        <v>84</v>
      </c>
      <c r="C40" s="5">
        <f t="shared" si="15"/>
        <v>2094001.38</v>
      </c>
      <c r="D40" s="6">
        <v>179253.56</v>
      </c>
      <c r="E40" s="6">
        <v>26860.67</v>
      </c>
      <c r="F40" s="6">
        <v>801585.45</v>
      </c>
      <c r="G40" s="6">
        <v>17233.400000000001</v>
      </c>
      <c r="H40" s="6">
        <v>240444.45</v>
      </c>
      <c r="I40" s="6">
        <v>231107</v>
      </c>
      <c r="J40" s="6">
        <v>55446.51</v>
      </c>
      <c r="K40" s="6">
        <f t="shared" si="16"/>
        <v>157320.15000000002</v>
      </c>
      <c r="L40" s="10">
        <v>38998</v>
      </c>
      <c r="M40" s="10">
        <v>49390.6</v>
      </c>
      <c r="N40" s="10">
        <v>56121.1</v>
      </c>
      <c r="O40" s="10">
        <v>12810.45</v>
      </c>
      <c r="P40" s="6">
        <v>4570.6000000000004</v>
      </c>
      <c r="Q40" s="6">
        <f t="shared" si="17"/>
        <v>380179.58999999997</v>
      </c>
      <c r="R40" s="10">
        <v>31441.45</v>
      </c>
      <c r="S40" s="10">
        <v>0</v>
      </c>
      <c r="T40" s="10">
        <f t="shared" si="18"/>
        <v>136891.07999999999</v>
      </c>
      <c r="U40" s="10">
        <v>5671.9</v>
      </c>
      <c r="V40" s="10">
        <v>67741</v>
      </c>
      <c r="W40" s="10">
        <v>63478.18</v>
      </c>
      <c r="X40" s="10">
        <f t="shared" si="19"/>
        <v>211847.06</v>
      </c>
      <c r="Y40" s="10">
        <v>21847.06</v>
      </c>
      <c r="Z40" s="10">
        <v>190000</v>
      </c>
      <c r="AA40" s="10">
        <v>0</v>
      </c>
      <c r="AB40" s="6"/>
      <c r="AC40" s="10">
        <v>17785.560000000001</v>
      </c>
      <c r="AD40" s="10">
        <f t="shared" si="20"/>
        <v>2076215.8199999998</v>
      </c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 ht="14.1" customHeight="1" x14ac:dyDescent="0.25">
      <c r="A41" s="71" t="s">
        <v>85</v>
      </c>
      <c r="B41" s="1" t="s">
        <v>86</v>
      </c>
      <c r="C41" s="5">
        <f t="shared" si="15"/>
        <v>4737585.4400000004</v>
      </c>
      <c r="D41" s="6">
        <v>354492.25</v>
      </c>
      <c r="E41" s="6">
        <v>59470.55</v>
      </c>
      <c r="F41" s="6">
        <v>1265511.83</v>
      </c>
      <c r="G41" s="6">
        <v>70265.77</v>
      </c>
      <c r="H41" s="6">
        <v>446162.75</v>
      </c>
      <c r="I41" s="6">
        <v>658644.75</v>
      </c>
      <c r="J41" s="6">
        <v>223645.25</v>
      </c>
      <c r="K41" s="6">
        <f t="shared" si="16"/>
        <v>479878.5</v>
      </c>
      <c r="L41" s="10">
        <v>197801.95</v>
      </c>
      <c r="M41" s="10">
        <v>150783.20000000001</v>
      </c>
      <c r="N41" s="10">
        <v>98539.25</v>
      </c>
      <c r="O41" s="10">
        <v>32754.1</v>
      </c>
      <c r="P41" s="6">
        <v>5261.05</v>
      </c>
      <c r="Q41" s="6">
        <f t="shared" si="17"/>
        <v>1174252.74</v>
      </c>
      <c r="R41" s="10">
        <v>96568.1</v>
      </c>
      <c r="S41" s="10">
        <v>0</v>
      </c>
      <c r="T41" s="10">
        <f t="shared" si="18"/>
        <v>153429.49</v>
      </c>
      <c r="U41" s="10">
        <v>10195.44</v>
      </c>
      <c r="V41" s="10">
        <v>98874</v>
      </c>
      <c r="W41" s="10">
        <v>44360.05</v>
      </c>
      <c r="X41" s="10">
        <f t="shared" si="19"/>
        <v>924255.15</v>
      </c>
      <c r="Y41" s="10">
        <v>368074.15</v>
      </c>
      <c r="Z41" s="10">
        <v>330000</v>
      </c>
      <c r="AA41" s="10">
        <v>226181</v>
      </c>
      <c r="AB41" s="6"/>
      <c r="AC41" s="10">
        <v>164190.75</v>
      </c>
      <c r="AD41" s="10">
        <f t="shared" si="20"/>
        <v>4573394.6900000004</v>
      </c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2" ht="14.1" customHeight="1" x14ac:dyDescent="0.25">
      <c r="A42" s="71" t="s">
        <v>87</v>
      </c>
      <c r="B42" s="1" t="s">
        <v>88</v>
      </c>
      <c r="C42" s="5">
        <f t="shared" si="15"/>
        <v>1570649.9599999997</v>
      </c>
      <c r="D42" s="6">
        <v>176933.46</v>
      </c>
      <c r="E42" s="6">
        <v>28026</v>
      </c>
      <c r="F42" s="6">
        <v>483273.6</v>
      </c>
      <c r="G42" s="6">
        <v>57796.45</v>
      </c>
      <c r="H42" s="6">
        <v>179901.15</v>
      </c>
      <c r="I42" s="6">
        <v>169469.15</v>
      </c>
      <c r="J42" s="6">
        <v>23146.2</v>
      </c>
      <c r="K42" s="6">
        <f t="shared" si="16"/>
        <v>177305.3</v>
      </c>
      <c r="L42" s="10">
        <v>40472.25</v>
      </c>
      <c r="M42" s="10">
        <v>31379.25</v>
      </c>
      <c r="N42" s="10">
        <v>62051.35</v>
      </c>
      <c r="O42" s="10">
        <v>43402.45</v>
      </c>
      <c r="P42" s="6">
        <v>4073.4</v>
      </c>
      <c r="Q42" s="6">
        <f t="shared" si="17"/>
        <v>270725.25</v>
      </c>
      <c r="R42" s="10">
        <v>69135.5</v>
      </c>
      <c r="S42" s="10">
        <v>0</v>
      </c>
      <c r="T42" s="10">
        <f t="shared" si="18"/>
        <v>151589.75</v>
      </c>
      <c r="U42" s="10">
        <v>29629.45</v>
      </c>
      <c r="V42" s="10">
        <v>83809</v>
      </c>
      <c r="W42" s="10">
        <v>38151.300000000003</v>
      </c>
      <c r="X42" s="10">
        <f t="shared" si="19"/>
        <v>50000</v>
      </c>
      <c r="Y42" s="10">
        <v>0</v>
      </c>
      <c r="Z42" s="10">
        <v>0</v>
      </c>
      <c r="AA42" s="10">
        <v>50000</v>
      </c>
      <c r="AB42" s="6"/>
      <c r="AC42" s="10">
        <v>15724.5</v>
      </c>
      <c r="AD42" s="10">
        <f t="shared" si="20"/>
        <v>1554925.4599999997</v>
      </c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2" ht="14.1" customHeight="1" x14ac:dyDescent="0.25">
      <c r="A43" s="71" t="s">
        <v>89</v>
      </c>
      <c r="B43" s="1" t="s">
        <v>90</v>
      </c>
      <c r="C43" s="5">
        <f t="shared" si="15"/>
        <v>25937094.900000002</v>
      </c>
      <c r="D43" s="6">
        <v>2125110.25</v>
      </c>
      <c r="E43" s="6">
        <v>1019964.6</v>
      </c>
      <c r="F43" s="6">
        <v>8335915.6799999997</v>
      </c>
      <c r="G43" s="6">
        <v>1081782.6499999999</v>
      </c>
      <c r="H43" s="6">
        <v>2745816.4</v>
      </c>
      <c r="I43" s="6">
        <v>4167817.19</v>
      </c>
      <c r="J43" s="6">
        <v>1895505.1</v>
      </c>
      <c r="K43" s="6">
        <f t="shared" si="16"/>
        <v>3176769.8</v>
      </c>
      <c r="L43" s="10">
        <v>1560698.65</v>
      </c>
      <c r="M43" s="10">
        <v>858959.85</v>
      </c>
      <c r="N43" s="10">
        <v>602817.25</v>
      </c>
      <c r="O43" s="10">
        <v>154294.04999999999</v>
      </c>
      <c r="P43" s="6">
        <v>25227.1</v>
      </c>
      <c r="Q43" s="6">
        <f t="shared" si="17"/>
        <v>1363186.13</v>
      </c>
      <c r="R43" s="10">
        <v>282092.86</v>
      </c>
      <c r="S43" s="10">
        <v>0</v>
      </c>
      <c r="T43" s="10">
        <f t="shared" si="18"/>
        <v>832697.91999999993</v>
      </c>
      <c r="U43" s="10">
        <v>104260.47</v>
      </c>
      <c r="V43" s="10">
        <v>416601</v>
      </c>
      <c r="W43" s="10">
        <v>311836.45</v>
      </c>
      <c r="X43" s="10">
        <f t="shared" si="19"/>
        <v>248395.35</v>
      </c>
      <c r="Y43" s="10">
        <v>244530.85</v>
      </c>
      <c r="Z43" s="10">
        <v>0</v>
      </c>
      <c r="AA43" s="10">
        <v>3864.5</v>
      </c>
      <c r="AB43" s="6"/>
      <c r="AC43" s="10">
        <v>460371.85</v>
      </c>
      <c r="AD43" s="10">
        <f t="shared" si="20"/>
        <v>25476723.050000001</v>
      </c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1:52" ht="14.1" customHeight="1" x14ac:dyDescent="0.25">
      <c r="A44" s="71" t="s">
        <v>91</v>
      </c>
      <c r="B44" s="1" t="s">
        <v>92</v>
      </c>
      <c r="C44" s="5">
        <f t="shared" si="15"/>
        <v>7313201.5500000007</v>
      </c>
      <c r="D44" s="6">
        <v>489113.16</v>
      </c>
      <c r="E44" s="6">
        <v>88513.9</v>
      </c>
      <c r="F44" s="6">
        <v>2768514.31</v>
      </c>
      <c r="G44" s="6">
        <v>91065.95</v>
      </c>
      <c r="H44" s="6">
        <v>677215.25</v>
      </c>
      <c r="I44" s="6">
        <v>1581093.15</v>
      </c>
      <c r="J44" s="6">
        <v>361559.49</v>
      </c>
      <c r="K44" s="6">
        <f t="shared" si="16"/>
        <v>711786.75</v>
      </c>
      <c r="L44" s="10">
        <v>243934.3</v>
      </c>
      <c r="M44" s="10">
        <v>247962.75</v>
      </c>
      <c r="N44" s="10">
        <v>189316.45</v>
      </c>
      <c r="O44" s="10">
        <v>30573.25</v>
      </c>
      <c r="P44" s="6">
        <v>55164.800000000003</v>
      </c>
      <c r="Q44" s="6">
        <f t="shared" si="17"/>
        <v>489174.78999999992</v>
      </c>
      <c r="R44" s="10">
        <v>131165.35</v>
      </c>
      <c r="S44" s="10">
        <v>0</v>
      </c>
      <c r="T44" s="10">
        <f t="shared" si="18"/>
        <v>342461.33999999997</v>
      </c>
      <c r="U44" s="10">
        <v>27350.79</v>
      </c>
      <c r="V44" s="10">
        <v>93569</v>
      </c>
      <c r="W44" s="10">
        <v>221541.55</v>
      </c>
      <c r="X44" s="10">
        <f t="shared" si="19"/>
        <v>15548.1</v>
      </c>
      <c r="Y44" s="10">
        <v>15548.1</v>
      </c>
      <c r="Z44" s="10">
        <v>0</v>
      </c>
      <c r="AA44" s="10">
        <v>0</v>
      </c>
      <c r="AB44" s="6"/>
      <c r="AC44" s="10">
        <v>138500</v>
      </c>
      <c r="AD44" s="10">
        <f t="shared" si="20"/>
        <v>7174701.5500000007</v>
      </c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1:52" ht="14.1" customHeight="1" x14ac:dyDescent="0.25">
      <c r="A45" s="71" t="s">
        <v>93</v>
      </c>
      <c r="B45" s="1" t="s">
        <v>94</v>
      </c>
      <c r="C45" s="5">
        <f t="shared" si="15"/>
        <v>10058390.909999998</v>
      </c>
      <c r="D45" s="6">
        <v>806186.71</v>
      </c>
      <c r="E45" s="6">
        <v>156027.25</v>
      </c>
      <c r="F45" s="6">
        <v>2969847.13</v>
      </c>
      <c r="G45" s="6">
        <v>308096.67</v>
      </c>
      <c r="H45" s="6">
        <v>966175.35</v>
      </c>
      <c r="I45" s="6">
        <v>1024822.7</v>
      </c>
      <c r="J45" s="6">
        <v>448674.55</v>
      </c>
      <c r="K45" s="6">
        <f t="shared" si="16"/>
        <v>1329361.5</v>
      </c>
      <c r="L45" s="10">
        <v>413873.2</v>
      </c>
      <c r="M45" s="10">
        <v>525725.55000000005</v>
      </c>
      <c r="N45" s="10">
        <v>253705.2</v>
      </c>
      <c r="O45" s="10">
        <v>136057.54999999999</v>
      </c>
      <c r="P45" s="6">
        <v>216220.6</v>
      </c>
      <c r="Q45" s="6">
        <f t="shared" si="17"/>
        <v>1832978.45</v>
      </c>
      <c r="R45" s="10">
        <v>33846.71</v>
      </c>
      <c r="S45" s="10">
        <v>1557225</v>
      </c>
      <c r="T45" s="10">
        <f t="shared" si="18"/>
        <v>194447.44</v>
      </c>
      <c r="U45" s="10">
        <v>31352.49</v>
      </c>
      <c r="V45" s="10">
        <v>37700</v>
      </c>
      <c r="W45" s="10">
        <v>125394.95</v>
      </c>
      <c r="X45" s="10">
        <f t="shared" si="19"/>
        <v>47459.3</v>
      </c>
      <c r="Y45" s="10">
        <v>25000</v>
      </c>
      <c r="Z45" s="10">
        <v>0</v>
      </c>
      <c r="AA45" s="10">
        <v>22459.3</v>
      </c>
      <c r="AB45" s="6"/>
      <c r="AC45" s="10">
        <v>47000</v>
      </c>
      <c r="AD45" s="10">
        <f t="shared" si="20"/>
        <v>10011390.909999998</v>
      </c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1:52" ht="14.1" customHeight="1" x14ac:dyDescent="0.25">
      <c r="A46" s="71" t="s">
        <v>95</v>
      </c>
      <c r="B46" s="1" t="s">
        <v>96</v>
      </c>
      <c r="C46" s="5">
        <f t="shared" si="15"/>
        <v>12052931.449999997</v>
      </c>
      <c r="D46" s="6">
        <v>994400.12</v>
      </c>
      <c r="E46" s="6">
        <v>263395.15000000002</v>
      </c>
      <c r="F46" s="6">
        <v>4000744.12</v>
      </c>
      <c r="G46" s="6">
        <v>395257.8</v>
      </c>
      <c r="H46" s="6">
        <v>1473808.65</v>
      </c>
      <c r="I46" s="6">
        <v>1431461.2</v>
      </c>
      <c r="J46" s="6">
        <v>466341.35</v>
      </c>
      <c r="K46" s="6">
        <f t="shared" si="16"/>
        <v>1469796.2</v>
      </c>
      <c r="L46" s="10">
        <v>472272.05</v>
      </c>
      <c r="M46" s="10">
        <v>575582.15</v>
      </c>
      <c r="N46" s="10">
        <v>294475.45</v>
      </c>
      <c r="O46" s="10">
        <v>127466.55</v>
      </c>
      <c r="P46" s="6">
        <v>33004.949999999997</v>
      </c>
      <c r="Q46" s="6">
        <f t="shared" si="17"/>
        <v>1524721.9100000001</v>
      </c>
      <c r="R46" s="10">
        <v>176824.25</v>
      </c>
      <c r="S46" s="10">
        <v>0</v>
      </c>
      <c r="T46" s="10">
        <f t="shared" si="18"/>
        <v>1347897.6600000001</v>
      </c>
      <c r="U46" s="10">
        <v>98234.81</v>
      </c>
      <c r="V46" s="10">
        <v>1047728</v>
      </c>
      <c r="W46" s="10">
        <v>201934.85</v>
      </c>
      <c r="X46" s="10">
        <f t="shared" si="19"/>
        <v>0</v>
      </c>
      <c r="Y46" s="10">
        <v>0</v>
      </c>
      <c r="Z46" s="10">
        <v>0</v>
      </c>
      <c r="AA46" s="10">
        <v>0</v>
      </c>
      <c r="AB46" s="6"/>
      <c r="AC46" s="10">
        <v>286031.5</v>
      </c>
      <c r="AD46" s="10">
        <f t="shared" si="20"/>
        <v>11766899.949999997</v>
      </c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ht="14.1" customHeight="1" x14ac:dyDescent="0.25">
      <c r="A47" s="71" t="s">
        <v>97</v>
      </c>
      <c r="B47" s="1" t="s">
        <v>98</v>
      </c>
      <c r="C47" s="5">
        <f t="shared" si="15"/>
        <v>9961678.1400000006</v>
      </c>
      <c r="D47" s="6">
        <v>759409.99</v>
      </c>
      <c r="E47" s="6">
        <v>300566.75</v>
      </c>
      <c r="F47" s="6">
        <v>3016009.6</v>
      </c>
      <c r="G47" s="6">
        <v>307410.90000000002</v>
      </c>
      <c r="H47" s="6">
        <v>983829.6</v>
      </c>
      <c r="I47" s="6">
        <v>2315611.31</v>
      </c>
      <c r="J47" s="6">
        <v>608028.55000000005</v>
      </c>
      <c r="K47" s="6">
        <f t="shared" si="16"/>
        <v>1035423.1</v>
      </c>
      <c r="L47" s="10">
        <v>446821.7</v>
      </c>
      <c r="M47" s="10">
        <v>320514.09999999998</v>
      </c>
      <c r="N47" s="10">
        <v>225260.7</v>
      </c>
      <c r="O47" s="10">
        <v>42826.6</v>
      </c>
      <c r="P47" s="6">
        <v>39980</v>
      </c>
      <c r="Q47" s="6">
        <f t="shared" si="17"/>
        <v>595408.34</v>
      </c>
      <c r="R47" s="10">
        <v>24254.2</v>
      </c>
      <c r="S47" s="10">
        <v>0</v>
      </c>
      <c r="T47" s="10">
        <f t="shared" si="18"/>
        <v>551878.34</v>
      </c>
      <c r="U47" s="10">
        <v>90533.89</v>
      </c>
      <c r="V47" s="10">
        <v>371630</v>
      </c>
      <c r="W47" s="10">
        <v>89714.45</v>
      </c>
      <c r="X47" s="10">
        <f t="shared" si="19"/>
        <v>19275.8</v>
      </c>
      <c r="Y47" s="10">
        <v>16992.8</v>
      </c>
      <c r="Z47" s="10">
        <v>0</v>
      </c>
      <c r="AA47" s="10">
        <v>2283</v>
      </c>
      <c r="AB47" s="6"/>
      <c r="AC47" s="10">
        <v>174508.79999999999</v>
      </c>
      <c r="AD47" s="10">
        <f t="shared" si="20"/>
        <v>9787169.3399999999</v>
      </c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2" ht="14.1" customHeight="1" x14ac:dyDescent="0.25">
      <c r="A48" s="71" t="s">
        <v>99</v>
      </c>
      <c r="B48" s="1" t="s">
        <v>100</v>
      </c>
      <c r="C48" s="5">
        <f t="shared" si="15"/>
        <v>5910513.5</v>
      </c>
      <c r="D48" s="6">
        <v>473767.98</v>
      </c>
      <c r="E48" s="6">
        <v>93611.65</v>
      </c>
      <c r="F48" s="6">
        <v>1902468.5</v>
      </c>
      <c r="G48" s="6">
        <v>141380.4</v>
      </c>
      <c r="H48" s="6">
        <v>615194.19999999995</v>
      </c>
      <c r="I48" s="6">
        <v>623057.65</v>
      </c>
      <c r="J48" s="6">
        <v>259320.45</v>
      </c>
      <c r="K48" s="6">
        <f t="shared" si="16"/>
        <v>887392.29999999993</v>
      </c>
      <c r="L48" s="10">
        <v>238478.2</v>
      </c>
      <c r="M48" s="10">
        <v>500581</v>
      </c>
      <c r="N48" s="10">
        <v>120528.7</v>
      </c>
      <c r="O48" s="10">
        <v>27804.400000000001</v>
      </c>
      <c r="P48" s="6">
        <v>12747</v>
      </c>
      <c r="Q48" s="6">
        <f t="shared" si="17"/>
        <v>901573.37</v>
      </c>
      <c r="R48" s="10">
        <v>9213</v>
      </c>
      <c r="S48" s="10">
        <v>0</v>
      </c>
      <c r="T48" s="10">
        <f t="shared" si="18"/>
        <v>326430.67000000004</v>
      </c>
      <c r="U48" s="10">
        <v>37522.57</v>
      </c>
      <c r="V48" s="10">
        <v>215604</v>
      </c>
      <c r="W48" s="10">
        <v>73304.100000000006</v>
      </c>
      <c r="X48" s="10">
        <f t="shared" si="19"/>
        <v>565929.69999999995</v>
      </c>
      <c r="Y48" s="10">
        <v>465929.7</v>
      </c>
      <c r="Z48" s="10">
        <v>0</v>
      </c>
      <c r="AA48" s="10">
        <v>100000</v>
      </c>
      <c r="AB48" s="6"/>
      <c r="AC48" s="10">
        <v>137106.5</v>
      </c>
      <c r="AD48" s="10">
        <f t="shared" si="20"/>
        <v>5773407</v>
      </c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ht="14.1" customHeight="1" x14ac:dyDescent="0.25">
      <c r="A49" s="71" t="s">
        <v>101</v>
      </c>
      <c r="B49" s="1" t="s">
        <v>102</v>
      </c>
      <c r="C49" s="5">
        <f t="shared" si="15"/>
        <v>3795808.25</v>
      </c>
      <c r="D49" s="6">
        <v>376948.53</v>
      </c>
      <c r="E49" s="6">
        <v>154713.23000000001</v>
      </c>
      <c r="F49" s="6">
        <v>1377183.76</v>
      </c>
      <c r="G49" s="6">
        <v>85232.6</v>
      </c>
      <c r="H49" s="6">
        <v>410180.05</v>
      </c>
      <c r="I49" s="6">
        <v>415785.6</v>
      </c>
      <c r="J49" s="6">
        <v>133800.59</v>
      </c>
      <c r="K49" s="6">
        <f t="shared" si="16"/>
        <v>393976.48</v>
      </c>
      <c r="L49" s="10">
        <v>135750.63</v>
      </c>
      <c r="M49" s="10">
        <v>135227.9</v>
      </c>
      <c r="N49" s="10">
        <v>106717.35</v>
      </c>
      <c r="O49" s="10">
        <v>16280.6</v>
      </c>
      <c r="P49" s="6">
        <v>22589.25</v>
      </c>
      <c r="Q49" s="6">
        <f t="shared" si="17"/>
        <v>425398.16</v>
      </c>
      <c r="R49" s="10">
        <v>72862.55</v>
      </c>
      <c r="S49" s="10">
        <v>0</v>
      </c>
      <c r="T49" s="10">
        <f t="shared" si="18"/>
        <v>280929.56</v>
      </c>
      <c r="U49" s="10">
        <v>38564.01</v>
      </c>
      <c r="V49" s="10">
        <v>211760</v>
      </c>
      <c r="W49" s="10">
        <v>30605.55</v>
      </c>
      <c r="X49" s="10">
        <f t="shared" si="19"/>
        <v>71606.049999999988</v>
      </c>
      <c r="Y49" s="10">
        <v>23122.35</v>
      </c>
      <c r="Z49" s="10">
        <v>0</v>
      </c>
      <c r="AA49" s="10">
        <v>48483.7</v>
      </c>
      <c r="AB49" s="6"/>
      <c r="AC49" s="10">
        <v>97438.7</v>
      </c>
      <c r="AD49" s="10">
        <f t="shared" si="20"/>
        <v>3698369.55</v>
      </c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1:52" ht="14.1" customHeight="1" x14ac:dyDescent="0.25">
      <c r="A50" s="71">
        <v>2117</v>
      </c>
      <c r="B50" s="1" t="s">
        <v>453</v>
      </c>
      <c r="C50" s="5">
        <f t="shared" si="15"/>
        <v>11903444.539999999</v>
      </c>
      <c r="D50" s="6">
        <v>1120697.49</v>
      </c>
      <c r="E50" s="6">
        <v>156521.54999999999</v>
      </c>
      <c r="F50" s="6">
        <v>3426889.14</v>
      </c>
      <c r="G50" s="6">
        <v>260534.63</v>
      </c>
      <c r="H50" s="6">
        <v>1021211.2</v>
      </c>
      <c r="I50" s="6">
        <v>948065.67</v>
      </c>
      <c r="J50" s="6">
        <v>635296.88</v>
      </c>
      <c r="K50" s="6">
        <f t="shared" si="16"/>
        <v>1861269.82</v>
      </c>
      <c r="L50" s="10">
        <v>410281.71</v>
      </c>
      <c r="M50" s="10">
        <v>556264.21</v>
      </c>
      <c r="N50" s="10">
        <v>831397.6</v>
      </c>
      <c r="O50" s="10">
        <v>63326.3</v>
      </c>
      <c r="P50" s="6">
        <v>46340.95</v>
      </c>
      <c r="Q50" s="6">
        <f t="shared" si="17"/>
        <v>2426617.21</v>
      </c>
      <c r="R50" s="10">
        <v>95666.85</v>
      </c>
      <c r="S50" s="10">
        <v>0</v>
      </c>
      <c r="T50" s="10">
        <f t="shared" si="18"/>
        <v>1662687.9</v>
      </c>
      <c r="U50" s="10">
        <v>112387.93</v>
      </c>
      <c r="V50" s="10">
        <v>566963.65</v>
      </c>
      <c r="W50" s="10">
        <v>983336.32</v>
      </c>
      <c r="X50" s="10">
        <f t="shared" si="19"/>
        <v>668262.46000000008</v>
      </c>
      <c r="Y50" s="10">
        <v>606290.65</v>
      </c>
      <c r="Z50" s="10">
        <v>4959.6499999999996</v>
      </c>
      <c r="AA50" s="10">
        <v>57012.160000000003</v>
      </c>
      <c r="AB50" s="6"/>
      <c r="AC50" s="10">
        <v>1732927.57</v>
      </c>
      <c r="AD50" s="10">
        <f t="shared" si="20"/>
        <v>10170516.969999999</v>
      </c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ht="14.1" customHeight="1" x14ac:dyDescent="0.25">
      <c r="C51" s="5"/>
      <c r="D51" s="6"/>
      <c r="E51" s="6"/>
      <c r="F51" s="6"/>
      <c r="G51" s="6"/>
      <c r="H51" s="6"/>
      <c r="I51" s="6"/>
      <c r="J51" s="6"/>
      <c r="K51" s="6"/>
      <c r="L51" s="10"/>
      <c r="M51" s="10"/>
      <c r="N51" s="10"/>
      <c r="O51" s="10"/>
      <c r="P51" s="6"/>
      <c r="Q51" s="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6"/>
      <c r="AC51" s="10"/>
      <c r="AD51" s="10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s="2" customFormat="1" ht="14.1" customHeight="1" x14ac:dyDescent="0.25">
      <c r="A52" s="75"/>
      <c r="B52" s="2" t="s">
        <v>103</v>
      </c>
      <c r="C52" s="5">
        <f t="shared" ref="C52:AA52" si="21">SUM(C53:C77)</f>
        <v>304169802.9000001</v>
      </c>
      <c r="D52" s="5">
        <f t="shared" si="21"/>
        <v>32700576.860000003</v>
      </c>
      <c r="E52" s="5">
        <f t="shared" si="21"/>
        <v>9372985.8200000003</v>
      </c>
      <c r="F52" s="5">
        <f t="shared" si="21"/>
        <v>74121978.010000005</v>
      </c>
      <c r="G52" s="5">
        <f t="shared" si="21"/>
        <v>14151135.119999999</v>
      </c>
      <c r="H52" s="5">
        <f t="shared" si="21"/>
        <v>23359305.860000003</v>
      </c>
      <c r="I52" s="5">
        <f t="shared" si="21"/>
        <v>46390206.800000019</v>
      </c>
      <c r="J52" s="5">
        <f t="shared" si="21"/>
        <v>26917720.420000002</v>
      </c>
      <c r="K52" s="5">
        <f t="shared" si="21"/>
        <v>32679796.080000002</v>
      </c>
      <c r="L52" s="9">
        <f t="shared" si="21"/>
        <v>8423570.4399999995</v>
      </c>
      <c r="M52" s="9">
        <f t="shared" si="21"/>
        <v>13060262.609999998</v>
      </c>
      <c r="N52" s="9">
        <f t="shared" si="21"/>
        <v>7392717.5199999996</v>
      </c>
      <c r="O52" s="9">
        <f t="shared" si="21"/>
        <v>3803245.5100000002</v>
      </c>
      <c r="P52" s="5">
        <f t="shared" si="21"/>
        <v>7975930.080000001</v>
      </c>
      <c r="Q52" s="5">
        <f t="shared" si="21"/>
        <v>36500167.850000009</v>
      </c>
      <c r="R52" s="9">
        <f t="shared" si="21"/>
        <v>2355199.62</v>
      </c>
      <c r="S52" s="9">
        <f t="shared" si="21"/>
        <v>2677565</v>
      </c>
      <c r="T52" s="9">
        <f t="shared" si="21"/>
        <v>22216036.539999992</v>
      </c>
      <c r="U52" s="9">
        <f t="shared" si="21"/>
        <v>2950833.4800000014</v>
      </c>
      <c r="V52" s="9">
        <f t="shared" si="21"/>
        <v>12182170.050000001</v>
      </c>
      <c r="W52" s="9">
        <f t="shared" si="21"/>
        <v>7083033.0100000007</v>
      </c>
      <c r="X52" s="9">
        <f t="shared" si="21"/>
        <v>9251366.6900000013</v>
      </c>
      <c r="Y52" s="9">
        <f t="shared" si="21"/>
        <v>5824232.0499999998</v>
      </c>
      <c r="Z52" s="9">
        <f t="shared" si="21"/>
        <v>2762047.9</v>
      </c>
      <c r="AA52" s="9">
        <f t="shared" si="21"/>
        <v>665086.74000000011</v>
      </c>
      <c r="AB52" s="9"/>
      <c r="AC52" s="9">
        <f>SUM(AC53:AC77)</f>
        <v>32938311.059999995</v>
      </c>
      <c r="AD52" s="9">
        <f>SUM(AD53:AD77)</f>
        <v>271231491.83999997</v>
      </c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14.1" customHeight="1" x14ac:dyDescent="0.25">
      <c r="A53" s="71" t="s">
        <v>104</v>
      </c>
      <c r="B53" s="1" t="s">
        <v>105</v>
      </c>
      <c r="C53" s="5">
        <f t="shared" ref="C53:C77" si="22">SUM(D53:K53,P53,Q53)</f>
        <v>7984031.7200000007</v>
      </c>
      <c r="D53" s="6">
        <v>542506.55000000005</v>
      </c>
      <c r="E53" s="6">
        <v>158340.73000000001</v>
      </c>
      <c r="F53" s="6">
        <v>1807759.99</v>
      </c>
      <c r="G53" s="6">
        <v>130307.1</v>
      </c>
      <c r="H53" s="6">
        <v>556012.15</v>
      </c>
      <c r="I53" s="6">
        <v>699742.05</v>
      </c>
      <c r="J53" s="6">
        <v>722341.54</v>
      </c>
      <c r="K53" s="6">
        <f t="shared" ref="K53:K77" si="23">SUM(L53:O53)</f>
        <v>1219748.69</v>
      </c>
      <c r="L53" s="10">
        <v>553434.66</v>
      </c>
      <c r="M53" s="10">
        <v>262623.63</v>
      </c>
      <c r="N53" s="10">
        <v>212316.35</v>
      </c>
      <c r="O53" s="10">
        <v>191374.05</v>
      </c>
      <c r="P53" s="6">
        <v>816980.01</v>
      </c>
      <c r="Q53" s="6">
        <f t="shared" ref="Q53:Q77" si="24">SUM(R53:T53,X53)</f>
        <v>1330292.9099999999</v>
      </c>
      <c r="R53" s="10">
        <v>44537.2</v>
      </c>
      <c r="S53" s="10">
        <v>0</v>
      </c>
      <c r="T53" s="10">
        <f t="shared" ref="T53:T77" si="25">SUM(U53:W53)</f>
        <v>971903.22</v>
      </c>
      <c r="U53" s="10">
        <v>55367.34</v>
      </c>
      <c r="V53" s="10">
        <v>360168</v>
      </c>
      <c r="W53" s="10">
        <v>556367.88</v>
      </c>
      <c r="X53" s="10">
        <f t="shared" ref="X53:X77" si="26">SUM(Y53:AA53)</f>
        <v>313852.49</v>
      </c>
      <c r="Y53" s="10">
        <v>0</v>
      </c>
      <c r="Z53" s="10">
        <v>310000</v>
      </c>
      <c r="AA53" s="10">
        <v>3852.49</v>
      </c>
      <c r="AB53" s="6"/>
      <c r="AC53" s="10">
        <v>320466.64</v>
      </c>
      <c r="AD53" s="10">
        <f t="shared" ref="AD53:AD77" si="27">C53-AC53</f>
        <v>7663565.080000001</v>
      </c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4.1" customHeight="1" x14ac:dyDescent="0.25">
      <c r="A54" s="71" t="s">
        <v>106</v>
      </c>
      <c r="B54" s="1" t="s">
        <v>107</v>
      </c>
      <c r="C54" s="5">
        <f t="shared" si="22"/>
        <v>8766524.4800000004</v>
      </c>
      <c r="D54" s="6">
        <v>689425.21</v>
      </c>
      <c r="E54" s="6">
        <v>101343.84</v>
      </c>
      <c r="F54" s="6">
        <v>2450736.96</v>
      </c>
      <c r="G54" s="6">
        <v>332954.88</v>
      </c>
      <c r="H54" s="6">
        <v>580497.5</v>
      </c>
      <c r="I54" s="6">
        <v>1034902.55</v>
      </c>
      <c r="J54" s="6">
        <v>528142.61</v>
      </c>
      <c r="K54" s="6">
        <f t="shared" si="23"/>
        <v>992657.59000000008</v>
      </c>
      <c r="L54" s="10">
        <v>270213.7</v>
      </c>
      <c r="M54" s="10">
        <v>373691.14</v>
      </c>
      <c r="N54" s="10">
        <v>261846.55</v>
      </c>
      <c r="O54" s="10">
        <v>86906.2</v>
      </c>
      <c r="P54" s="6">
        <v>198060.05</v>
      </c>
      <c r="Q54" s="6">
        <f t="shared" si="24"/>
        <v>1857803.29</v>
      </c>
      <c r="R54" s="10">
        <v>42306.559999999998</v>
      </c>
      <c r="S54" s="10">
        <v>0</v>
      </c>
      <c r="T54" s="10">
        <f t="shared" si="25"/>
        <v>1083112.03</v>
      </c>
      <c r="U54" s="10">
        <v>65925.039999999994</v>
      </c>
      <c r="V54" s="10">
        <v>443196.5</v>
      </c>
      <c r="W54" s="10">
        <v>573990.49</v>
      </c>
      <c r="X54" s="10">
        <f t="shared" si="26"/>
        <v>732384.7</v>
      </c>
      <c r="Y54" s="10">
        <v>722455</v>
      </c>
      <c r="Z54" s="10">
        <v>4051.7</v>
      </c>
      <c r="AA54" s="10">
        <v>5878</v>
      </c>
      <c r="AB54" s="6"/>
      <c r="AC54" s="10">
        <v>777145</v>
      </c>
      <c r="AD54" s="10">
        <f t="shared" si="27"/>
        <v>7989379.4800000004</v>
      </c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4.1" customHeight="1" x14ac:dyDescent="0.25">
      <c r="A55" s="71" t="s">
        <v>108</v>
      </c>
      <c r="B55" s="1" t="s">
        <v>109</v>
      </c>
      <c r="C55" s="5">
        <f t="shared" si="22"/>
        <v>2588652.7999999998</v>
      </c>
      <c r="D55" s="6">
        <v>268110.75</v>
      </c>
      <c r="E55" s="6">
        <v>36767.15</v>
      </c>
      <c r="F55" s="6">
        <v>688539.45</v>
      </c>
      <c r="G55" s="6">
        <v>26024.5</v>
      </c>
      <c r="H55" s="6">
        <v>192583.4</v>
      </c>
      <c r="I55" s="6">
        <v>294344.2</v>
      </c>
      <c r="J55" s="6">
        <v>117701.8</v>
      </c>
      <c r="K55" s="6">
        <f t="shared" si="23"/>
        <v>366491.85</v>
      </c>
      <c r="L55" s="10">
        <v>112738.8</v>
      </c>
      <c r="M55" s="10">
        <v>136044.79999999999</v>
      </c>
      <c r="N55" s="10">
        <v>67366</v>
      </c>
      <c r="O55" s="10">
        <v>50342.25</v>
      </c>
      <c r="P55" s="6">
        <v>7760.15</v>
      </c>
      <c r="Q55" s="6">
        <f t="shared" si="24"/>
        <v>590329.55000000005</v>
      </c>
      <c r="R55" s="10">
        <v>39873.25</v>
      </c>
      <c r="S55" s="10">
        <v>0</v>
      </c>
      <c r="T55" s="10">
        <f t="shared" si="25"/>
        <v>150456.29999999999</v>
      </c>
      <c r="U55" s="10">
        <v>23363.55</v>
      </c>
      <c r="V55" s="10">
        <v>120549</v>
      </c>
      <c r="W55" s="10">
        <v>6543.75</v>
      </c>
      <c r="X55" s="10">
        <f t="shared" si="26"/>
        <v>400000</v>
      </c>
      <c r="Y55" s="10">
        <v>200000</v>
      </c>
      <c r="Z55" s="10">
        <v>200000</v>
      </c>
      <c r="AA55" s="10">
        <v>0</v>
      </c>
      <c r="AB55" s="6"/>
      <c r="AC55" s="10">
        <v>143485.04999999999</v>
      </c>
      <c r="AD55" s="10">
        <f t="shared" si="27"/>
        <v>2445167.75</v>
      </c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14.1" customHeight="1" x14ac:dyDescent="0.25">
      <c r="A56" s="71" t="s">
        <v>110</v>
      </c>
      <c r="B56" s="1" t="s">
        <v>111</v>
      </c>
      <c r="C56" s="5">
        <f t="shared" si="22"/>
        <v>15945118.92</v>
      </c>
      <c r="D56" s="6">
        <v>4078315.14</v>
      </c>
      <c r="E56" s="6">
        <v>923486.94</v>
      </c>
      <c r="F56" s="6">
        <v>3137690.77</v>
      </c>
      <c r="G56" s="6">
        <v>601652.09</v>
      </c>
      <c r="H56" s="6">
        <v>1012870.5</v>
      </c>
      <c r="I56" s="6">
        <v>1186454.05</v>
      </c>
      <c r="J56" s="6">
        <v>1030878.56</v>
      </c>
      <c r="K56" s="6">
        <f t="shared" si="23"/>
        <v>1657386.29</v>
      </c>
      <c r="L56" s="10">
        <v>575731.11</v>
      </c>
      <c r="M56" s="10">
        <v>575036.77</v>
      </c>
      <c r="N56" s="10">
        <v>250843.1</v>
      </c>
      <c r="O56" s="10">
        <v>255775.31</v>
      </c>
      <c r="P56" s="6">
        <v>557867.85</v>
      </c>
      <c r="Q56" s="6">
        <f t="shared" si="24"/>
        <v>1758516.73</v>
      </c>
      <c r="R56" s="10">
        <v>255989.5</v>
      </c>
      <c r="S56" s="10">
        <v>0</v>
      </c>
      <c r="T56" s="10">
        <f t="shared" si="25"/>
        <v>902527.23</v>
      </c>
      <c r="U56" s="10">
        <v>79611.149999999994</v>
      </c>
      <c r="V56" s="10">
        <v>672336</v>
      </c>
      <c r="W56" s="10">
        <v>150580.07999999999</v>
      </c>
      <c r="X56" s="10">
        <f t="shared" si="26"/>
        <v>600000</v>
      </c>
      <c r="Y56" s="10">
        <v>0</v>
      </c>
      <c r="Z56" s="10">
        <v>600000</v>
      </c>
      <c r="AA56" s="10">
        <v>0</v>
      </c>
      <c r="AB56" s="6"/>
      <c r="AC56" s="10">
        <v>3156157.87</v>
      </c>
      <c r="AD56" s="10">
        <f t="shared" si="27"/>
        <v>12788961.050000001</v>
      </c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14.1" customHeight="1" x14ac:dyDescent="0.25">
      <c r="A57" s="71" t="s">
        <v>112</v>
      </c>
      <c r="B57" s="1" t="s">
        <v>113</v>
      </c>
      <c r="C57" s="5">
        <f t="shared" si="22"/>
        <v>135566061.78</v>
      </c>
      <c r="D57" s="6">
        <v>11329541.02</v>
      </c>
      <c r="E57" s="6">
        <v>4928186.24</v>
      </c>
      <c r="F57" s="6">
        <v>31231475</v>
      </c>
      <c r="G57" s="6">
        <v>8067078.2000000002</v>
      </c>
      <c r="H57" s="6">
        <v>10724697.74</v>
      </c>
      <c r="I57" s="6">
        <v>30232292.510000002</v>
      </c>
      <c r="J57" s="6">
        <v>13727955.699999999</v>
      </c>
      <c r="K57" s="6">
        <f t="shared" si="23"/>
        <v>11695625.93</v>
      </c>
      <c r="L57" s="10">
        <v>1902233</v>
      </c>
      <c r="M57" s="10">
        <v>6130689.3499999996</v>
      </c>
      <c r="N57" s="10">
        <v>2927598.08</v>
      </c>
      <c r="O57" s="10">
        <v>735105.5</v>
      </c>
      <c r="P57" s="6">
        <v>2691210.48</v>
      </c>
      <c r="Q57" s="6">
        <f t="shared" si="24"/>
        <v>10937998.959999999</v>
      </c>
      <c r="R57" s="10">
        <v>829029.27</v>
      </c>
      <c r="S57" s="10">
        <v>1488174</v>
      </c>
      <c r="T57" s="10">
        <f t="shared" si="25"/>
        <v>7159763.2400000002</v>
      </c>
      <c r="U57" s="10">
        <v>1535347.58</v>
      </c>
      <c r="V57" s="10">
        <v>4419675</v>
      </c>
      <c r="W57" s="10">
        <v>1204740.6599999999</v>
      </c>
      <c r="X57" s="10">
        <f t="shared" si="26"/>
        <v>1461032.45</v>
      </c>
      <c r="Y57" s="10">
        <v>1450675.4</v>
      </c>
      <c r="Z57" s="10">
        <v>0</v>
      </c>
      <c r="AA57" s="10">
        <v>10357.049999999999</v>
      </c>
      <c r="AB57" s="6"/>
      <c r="AC57" s="10">
        <v>14932426.65</v>
      </c>
      <c r="AD57" s="10">
        <f t="shared" si="27"/>
        <v>120633635.13</v>
      </c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ht="14.1" customHeight="1" x14ac:dyDescent="0.25">
      <c r="A58" s="71" t="s">
        <v>114</v>
      </c>
      <c r="B58" s="1" t="s">
        <v>115</v>
      </c>
      <c r="C58" s="5">
        <f t="shared" si="22"/>
        <v>1863240.81</v>
      </c>
      <c r="D58" s="6">
        <v>495379.1</v>
      </c>
      <c r="E58" s="6">
        <v>10162.049999999999</v>
      </c>
      <c r="F58" s="6">
        <v>331292.45</v>
      </c>
      <c r="G58" s="6">
        <v>64263.3</v>
      </c>
      <c r="H58" s="6">
        <v>121416.9</v>
      </c>
      <c r="I58" s="6">
        <v>142826.20000000001</v>
      </c>
      <c r="J58" s="6">
        <v>61058.65</v>
      </c>
      <c r="K58" s="6">
        <f t="shared" si="23"/>
        <v>249925.12</v>
      </c>
      <c r="L58" s="10">
        <v>53943.75</v>
      </c>
      <c r="M58" s="10">
        <v>106602.7</v>
      </c>
      <c r="N58" s="10">
        <v>47622.86</v>
      </c>
      <c r="O58" s="10">
        <v>41755.81</v>
      </c>
      <c r="P58" s="6">
        <v>43205</v>
      </c>
      <c r="Q58" s="6">
        <f t="shared" si="24"/>
        <v>343712.04</v>
      </c>
      <c r="R58" s="10">
        <v>32425</v>
      </c>
      <c r="S58" s="10">
        <v>0</v>
      </c>
      <c r="T58" s="10">
        <f t="shared" si="25"/>
        <v>110734.04</v>
      </c>
      <c r="U58" s="10">
        <v>13821.34</v>
      </c>
      <c r="V58" s="10">
        <v>46545</v>
      </c>
      <c r="W58" s="10">
        <v>50367.7</v>
      </c>
      <c r="X58" s="10">
        <f t="shared" si="26"/>
        <v>200553</v>
      </c>
      <c r="Y58" s="10">
        <v>0</v>
      </c>
      <c r="Z58" s="10">
        <v>200000</v>
      </c>
      <c r="AA58" s="10">
        <v>553</v>
      </c>
      <c r="AB58" s="6"/>
      <c r="AC58" s="10">
        <v>310809.3</v>
      </c>
      <c r="AD58" s="10">
        <f t="shared" si="27"/>
        <v>1552431.51</v>
      </c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4.1" customHeight="1" x14ac:dyDescent="0.25">
      <c r="A59" s="71" t="s">
        <v>116</v>
      </c>
      <c r="B59" s="1" t="s">
        <v>117</v>
      </c>
      <c r="C59" s="5">
        <f t="shared" si="22"/>
        <v>4592713.83</v>
      </c>
      <c r="D59" s="6">
        <v>468641.2</v>
      </c>
      <c r="E59" s="6">
        <v>51760.7</v>
      </c>
      <c r="F59" s="6">
        <v>1206168.68</v>
      </c>
      <c r="G59" s="6">
        <v>223475.4</v>
      </c>
      <c r="H59" s="6">
        <v>312724.45</v>
      </c>
      <c r="I59" s="6">
        <v>481586.4</v>
      </c>
      <c r="J59" s="6">
        <v>352606.8</v>
      </c>
      <c r="K59" s="6">
        <f t="shared" si="23"/>
        <v>662150.40000000002</v>
      </c>
      <c r="L59" s="10">
        <v>245182.35</v>
      </c>
      <c r="M59" s="10">
        <v>183167.2</v>
      </c>
      <c r="N59" s="10">
        <v>164707.95000000001</v>
      </c>
      <c r="O59" s="10">
        <v>69092.899999999994</v>
      </c>
      <c r="P59" s="6">
        <v>62454.35</v>
      </c>
      <c r="Q59" s="6">
        <f t="shared" si="24"/>
        <v>771145.45</v>
      </c>
      <c r="R59" s="10">
        <v>-1967.9</v>
      </c>
      <c r="S59" s="10">
        <v>0</v>
      </c>
      <c r="T59" s="10">
        <f t="shared" si="25"/>
        <v>273113.34999999998</v>
      </c>
      <c r="U59" s="10">
        <v>22900.3</v>
      </c>
      <c r="V59" s="10">
        <v>96545.2</v>
      </c>
      <c r="W59" s="10">
        <v>153667.85</v>
      </c>
      <c r="X59" s="10">
        <f t="shared" si="26"/>
        <v>500000</v>
      </c>
      <c r="Y59" s="10">
        <v>0</v>
      </c>
      <c r="Z59" s="10">
        <v>500000</v>
      </c>
      <c r="AA59" s="10">
        <v>0</v>
      </c>
      <c r="AB59" s="6"/>
      <c r="AC59" s="10">
        <v>395620.04</v>
      </c>
      <c r="AD59" s="10">
        <f t="shared" si="27"/>
        <v>4197093.79</v>
      </c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4.1" customHeight="1" x14ac:dyDescent="0.25">
      <c r="A60" s="71" t="s">
        <v>118</v>
      </c>
      <c r="B60" s="1" t="s">
        <v>119</v>
      </c>
      <c r="C60" s="5">
        <f t="shared" si="22"/>
        <v>3599497.43</v>
      </c>
      <c r="D60" s="6">
        <v>623495.30000000005</v>
      </c>
      <c r="E60" s="6">
        <v>20896.7</v>
      </c>
      <c r="F60" s="6">
        <v>724641.45</v>
      </c>
      <c r="G60" s="6">
        <v>82392.350000000006</v>
      </c>
      <c r="H60" s="6">
        <v>318805.05</v>
      </c>
      <c r="I60" s="6">
        <v>184326.2</v>
      </c>
      <c r="J60" s="6">
        <v>166297.4</v>
      </c>
      <c r="K60" s="6">
        <f t="shared" si="23"/>
        <v>344209.39999999997</v>
      </c>
      <c r="L60" s="10">
        <v>103274.45</v>
      </c>
      <c r="M60" s="10">
        <v>150070.15</v>
      </c>
      <c r="N60" s="10">
        <v>66835.05</v>
      </c>
      <c r="O60" s="10">
        <v>24029.75</v>
      </c>
      <c r="P60" s="6">
        <v>62060.9</v>
      </c>
      <c r="Q60" s="6">
        <f t="shared" si="24"/>
        <v>1072372.6800000002</v>
      </c>
      <c r="R60" s="10">
        <v>12435.01</v>
      </c>
      <c r="S60" s="10">
        <v>873133</v>
      </c>
      <c r="T60" s="10">
        <f t="shared" si="25"/>
        <v>112604.67</v>
      </c>
      <c r="U60" s="10">
        <v>9705.3700000000008</v>
      </c>
      <c r="V60" s="10">
        <v>81930</v>
      </c>
      <c r="W60" s="10">
        <v>20969.3</v>
      </c>
      <c r="X60" s="10">
        <f t="shared" si="26"/>
        <v>74200</v>
      </c>
      <c r="Y60" s="10">
        <v>69000</v>
      </c>
      <c r="Z60" s="10">
        <v>0</v>
      </c>
      <c r="AA60" s="10">
        <v>5200</v>
      </c>
      <c r="AB60" s="6"/>
      <c r="AC60" s="10">
        <v>398143.05</v>
      </c>
      <c r="AD60" s="10">
        <f t="shared" si="27"/>
        <v>3201354.3800000004</v>
      </c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14.1" customHeight="1" x14ac:dyDescent="0.25">
      <c r="A61" s="71" t="s">
        <v>120</v>
      </c>
      <c r="B61" s="1" t="s">
        <v>121</v>
      </c>
      <c r="C61" s="5">
        <f t="shared" si="22"/>
        <v>3507367.5</v>
      </c>
      <c r="D61" s="6">
        <v>393391.76</v>
      </c>
      <c r="E61" s="6">
        <v>51724</v>
      </c>
      <c r="F61" s="6">
        <v>1093269.05</v>
      </c>
      <c r="G61" s="6">
        <v>77523.05</v>
      </c>
      <c r="H61" s="6">
        <v>286419.75</v>
      </c>
      <c r="I61" s="6">
        <v>430450.65</v>
      </c>
      <c r="J61" s="6">
        <v>163528.04999999999</v>
      </c>
      <c r="K61" s="6">
        <f t="shared" si="23"/>
        <v>628298.69999999995</v>
      </c>
      <c r="L61" s="10">
        <v>200497.25</v>
      </c>
      <c r="M61" s="10">
        <v>296031</v>
      </c>
      <c r="N61" s="10">
        <v>91633.95</v>
      </c>
      <c r="O61" s="10">
        <v>40136.5</v>
      </c>
      <c r="P61" s="6">
        <v>49862.21</v>
      </c>
      <c r="Q61" s="6">
        <f t="shared" si="24"/>
        <v>332900.28000000003</v>
      </c>
      <c r="R61" s="10">
        <v>9530.58</v>
      </c>
      <c r="S61" s="10">
        <v>0</v>
      </c>
      <c r="T61" s="10">
        <f t="shared" si="25"/>
        <v>85897.849999999991</v>
      </c>
      <c r="U61" s="10">
        <v>1747.45</v>
      </c>
      <c r="V61" s="10">
        <v>0</v>
      </c>
      <c r="W61" s="10">
        <v>84150.399999999994</v>
      </c>
      <c r="X61" s="10">
        <f t="shared" si="26"/>
        <v>237471.85</v>
      </c>
      <c r="Y61" s="10">
        <v>132471.85</v>
      </c>
      <c r="Z61" s="10">
        <v>92000</v>
      </c>
      <c r="AA61" s="10">
        <v>13000</v>
      </c>
      <c r="AB61" s="6"/>
      <c r="AC61" s="10">
        <v>107030.3</v>
      </c>
      <c r="AD61" s="10">
        <f t="shared" si="27"/>
        <v>3400337.2</v>
      </c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ht="14.1" customHeight="1" x14ac:dyDescent="0.25">
      <c r="A62" s="71" t="s">
        <v>122</v>
      </c>
      <c r="B62" s="1" t="s">
        <v>123</v>
      </c>
      <c r="C62" s="5">
        <f t="shared" si="22"/>
        <v>4605898.03</v>
      </c>
      <c r="D62" s="6">
        <v>639449.54</v>
      </c>
      <c r="E62" s="6">
        <v>56702</v>
      </c>
      <c r="F62" s="6">
        <v>1398981.29</v>
      </c>
      <c r="G62" s="6">
        <v>110209.95</v>
      </c>
      <c r="H62" s="6">
        <v>292877.90000000002</v>
      </c>
      <c r="I62" s="6">
        <v>441252.4</v>
      </c>
      <c r="J62" s="6">
        <v>243067.87</v>
      </c>
      <c r="K62" s="6">
        <f t="shared" si="23"/>
        <v>437543.6</v>
      </c>
      <c r="L62" s="10">
        <v>81730.8</v>
      </c>
      <c r="M62" s="10">
        <v>150271.1</v>
      </c>
      <c r="N62" s="10">
        <v>133990.6</v>
      </c>
      <c r="O62" s="10">
        <v>71551.100000000006</v>
      </c>
      <c r="P62" s="6">
        <v>498678.05</v>
      </c>
      <c r="Q62" s="6">
        <f t="shared" si="24"/>
        <v>487135.43000000005</v>
      </c>
      <c r="R62" s="10">
        <v>51186.15</v>
      </c>
      <c r="S62" s="10">
        <v>0</v>
      </c>
      <c r="T62" s="10">
        <f t="shared" si="25"/>
        <v>435899.13</v>
      </c>
      <c r="U62" s="10">
        <v>27169.4</v>
      </c>
      <c r="V62" s="10">
        <v>212772</v>
      </c>
      <c r="W62" s="10">
        <v>195957.73</v>
      </c>
      <c r="X62" s="10">
        <f t="shared" si="26"/>
        <v>50.15</v>
      </c>
      <c r="Y62" s="10">
        <v>0</v>
      </c>
      <c r="Z62" s="10">
        <v>0</v>
      </c>
      <c r="AA62" s="10">
        <v>50.15</v>
      </c>
      <c r="AB62" s="6"/>
      <c r="AC62" s="10">
        <v>337756.2</v>
      </c>
      <c r="AD62" s="10">
        <f t="shared" si="27"/>
        <v>4268141.83</v>
      </c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1:52" ht="14.1" customHeight="1" x14ac:dyDescent="0.25">
      <c r="A63" s="71" t="s">
        <v>124</v>
      </c>
      <c r="B63" s="1" t="s">
        <v>125</v>
      </c>
      <c r="C63" s="5">
        <f t="shared" si="22"/>
        <v>12193731.350000001</v>
      </c>
      <c r="D63" s="6">
        <v>815709.48</v>
      </c>
      <c r="E63" s="6">
        <v>385541.48</v>
      </c>
      <c r="F63" s="6">
        <v>2683997.33</v>
      </c>
      <c r="G63" s="6">
        <v>201379.35</v>
      </c>
      <c r="H63" s="6">
        <v>889543.8</v>
      </c>
      <c r="I63" s="6">
        <v>1014059.45</v>
      </c>
      <c r="J63" s="6">
        <v>1303359.31</v>
      </c>
      <c r="K63" s="6">
        <f t="shared" si="23"/>
        <v>1868577.7399999998</v>
      </c>
      <c r="L63" s="10">
        <v>451407.87</v>
      </c>
      <c r="M63" s="10">
        <v>823063.7</v>
      </c>
      <c r="N63" s="10">
        <v>265809.91999999998</v>
      </c>
      <c r="O63" s="10">
        <v>328296.25</v>
      </c>
      <c r="P63" s="6">
        <v>650781.5</v>
      </c>
      <c r="Q63" s="6">
        <f t="shared" si="24"/>
        <v>2380781.91</v>
      </c>
      <c r="R63" s="10">
        <v>97823.34</v>
      </c>
      <c r="S63" s="10">
        <v>0</v>
      </c>
      <c r="T63" s="10">
        <f t="shared" si="25"/>
        <v>1344600.02</v>
      </c>
      <c r="U63" s="10">
        <v>128761.04</v>
      </c>
      <c r="V63" s="10">
        <v>650800</v>
      </c>
      <c r="W63" s="10">
        <v>565038.98</v>
      </c>
      <c r="X63" s="10">
        <f t="shared" si="26"/>
        <v>938358.55</v>
      </c>
      <c r="Y63" s="10">
        <v>471366.6</v>
      </c>
      <c r="Z63" s="10">
        <v>36476.550000000003</v>
      </c>
      <c r="AA63" s="10">
        <v>430515.4</v>
      </c>
      <c r="AB63" s="6"/>
      <c r="AC63" s="10">
        <v>798874.31</v>
      </c>
      <c r="AD63" s="10">
        <f t="shared" si="27"/>
        <v>11394857.040000001</v>
      </c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ht="14.1" customHeight="1" x14ac:dyDescent="0.25">
      <c r="A64" s="71" t="s">
        <v>126</v>
      </c>
      <c r="B64" s="1" t="s">
        <v>127</v>
      </c>
      <c r="C64" s="5">
        <f t="shared" si="22"/>
        <v>3440662.7800000003</v>
      </c>
      <c r="D64" s="6">
        <v>892389.15</v>
      </c>
      <c r="E64" s="6">
        <v>66453.5</v>
      </c>
      <c r="F64" s="6">
        <v>839969.05</v>
      </c>
      <c r="G64" s="6">
        <v>66396.649999999994</v>
      </c>
      <c r="H64" s="6">
        <v>223639.35</v>
      </c>
      <c r="I64" s="6">
        <v>340933.15</v>
      </c>
      <c r="J64" s="6">
        <v>143134.25</v>
      </c>
      <c r="K64" s="6">
        <f t="shared" si="23"/>
        <v>317722.89</v>
      </c>
      <c r="L64" s="10">
        <v>93900.21</v>
      </c>
      <c r="M64" s="10">
        <v>130542.63</v>
      </c>
      <c r="N64" s="10">
        <v>55190.8</v>
      </c>
      <c r="O64" s="10">
        <v>38089.25</v>
      </c>
      <c r="P64" s="6">
        <v>45793.65</v>
      </c>
      <c r="Q64" s="6">
        <f t="shared" si="24"/>
        <v>504231.13999999996</v>
      </c>
      <c r="R64" s="10">
        <v>35725.550000000003</v>
      </c>
      <c r="S64" s="10">
        <v>0</v>
      </c>
      <c r="T64" s="10">
        <f t="shared" si="25"/>
        <v>456670.58999999997</v>
      </c>
      <c r="U64" s="10">
        <v>44866.04</v>
      </c>
      <c r="V64" s="10">
        <v>118770</v>
      </c>
      <c r="W64" s="10">
        <v>293034.55</v>
      </c>
      <c r="X64" s="10">
        <f t="shared" si="26"/>
        <v>11835</v>
      </c>
      <c r="Y64" s="10">
        <v>11835</v>
      </c>
      <c r="Z64" s="10">
        <v>0</v>
      </c>
      <c r="AA64" s="10">
        <v>0</v>
      </c>
      <c r="AB64" s="6"/>
      <c r="AC64" s="10">
        <v>712453.7</v>
      </c>
      <c r="AD64" s="10">
        <f t="shared" si="27"/>
        <v>2728209.08</v>
      </c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ht="14.1" customHeight="1" x14ac:dyDescent="0.25">
      <c r="A65" s="71" t="s">
        <v>128</v>
      </c>
      <c r="B65" s="1" t="s">
        <v>129</v>
      </c>
      <c r="C65" s="5">
        <f t="shared" si="22"/>
        <v>4272202.1099999994</v>
      </c>
      <c r="D65" s="6">
        <v>261919.4</v>
      </c>
      <c r="E65" s="6">
        <v>67522.070000000007</v>
      </c>
      <c r="F65" s="6">
        <v>721981.45</v>
      </c>
      <c r="G65" s="6">
        <v>41823.699999999997</v>
      </c>
      <c r="H65" s="6">
        <v>197463.95</v>
      </c>
      <c r="I65" s="6">
        <v>309475.45</v>
      </c>
      <c r="J65" s="6">
        <v>784397.76</v>
      </c>
      <c r="K65" s="6">
        <f t="shared" si="23"/>
        <v>472550.07</v>
      </c>
      <c r="L65" s="10">
        <v>110501.67</v>
      </c>
      <c r="M65" s="10">
        <v>169698.95</v>
      </c>
      <c r="N65" s="10">
        <v>139068.25</v>
      </c>
      <c r="O65" s="10">
        <v>53281.2</v>
      </c>
      <c r="P65" s="6">
        <v>734436</v>
      </c>
      <c r="Q65" s="6">
        <f t="shared" si="24"/>
        <v>680632.26</v>
      </c>
      <c r="R65" s="10">
        <v>41549.199999999997</v>
      </c>
      <c r="S65" s="10">
        <v>0</v>
      </c>
      <c r="T65" s="10">
        <f t="shared" si="25"/>
        <v>239875.11000000002</v>
      </c>
      <c r="U65" s="10">
        <v>29876.07</v>
      </c>
      <c r="V65" s="10">
        <v>92253.35</v>
      </c>
      <c r="W65" s="10">
        <v>117745.69</v>
      </c>
      <c r="X65" s="10">
        <f t="shared" si="26"/>
        <v>399207.95</v>
      </c>
      <c r="Y65" s="10">
        <v>399207.95</v>
      </c>
      <c r="Z65" s="10">
        <v>0</v>
      </c>
      <c r="AA65" s="10">
        <v>0</v>
      </c>
      <c r="AB65" s="6"/>
      <c r="AC65" s="10">
        <v>163469.45000000001</v>
      </c>
      <c r="AD65" s="10">
        <f t="shared" si="27"/>
        <v>4108732.6599999992</v>
      </c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ht="14.1" customHeight="1" x14ac:dyDescent="0.25">
      <c r="A66" s="71" t="s">
        <v>130</v>
      </c>
      <c r="B66" s="1" t="s">
        <v>131</v>
      </c>
      <c r="C66" s="5">
        <f t="shared" si="22"/>
        <v>10614182.039999999</v>
      </c>
      <c r="D66" s="6">
        <v>1478266.91</v>
      </c>
      <c r="E66" s="6">
        <v>242101.26</v>
      </c>
      <c r="F66" s="6">
        <v>3473959</v>
      </c>
      <c r="G66" s="6">
        <v>228013.84</v>
      </c>
      <c r="H66" s="6">
        <v>825828.55</v>
      </c>
      <c r="I66" s="6">
        <v>896863.95</v>
      </c>
      <c r="J66" s="6">
        <v>327199.61</v>
      </c>
      <c r="K66" s="6">
        <f t="shared" si="23"/>
        <v>1116721.96</v>
      </c>
      <c r="L66" s="10">
        <v>441238.45</v>
      </c>
      <c r="M66" s="10">
        <v>366797.7</v>
      </c>
      <c r="N66" s="10">
        <v>253948.15</v>
      </c>
      <c r="O66" s="10">
        <v>54737.66</v>
      </c>
      <c r="P66" s="6">
        <v>83205.78</v>
      </c>
      <c r="Q66" s="6">
        <f t="shared" si="24"/>
        <v>1942021.1799999997</v>
      </c>
      <c r="R66" s="10">
        <v>43898.400000000001</v>
      </c>
      <c r="S66" s="10">
        <v>0</v>
      </c>
      <c r="T66" s="10">
        <f t="shared" si="25"/>
        <v>1186588.6299999999</v>
      </c>
      <c r="U66" s="10">
        <v>82642.64</v>
      </c>
      <c r="V66" s="10">
        <v>377034</v>
      </c>
      <c r="W66" s="10">
        <v>726911.99</v>
      </c>
      <c r="X66" s="10">
        <f t="shared" si="26"/>
        <v>711534.15</v>
      </c>
      <c r="Y66" s="10">
        <v>711534.15</v>
      </c>
      <c r="Z66" s="10">
        <v>0</v>
      </c>
      <c r="AA66" s="10">
        <v>0</v>
      </c>
      <c r="AB66" s="6"/>
      <c r="AC66" s="10">
        <v>1229083.1499999999</v>
      </c>
      <c r="AD66" s="10">
        <f t="shared" si="27"/>
        <v>9385098.8899999987</v>
      </c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1:52" ht="14.1" customHeight="1" x14ac:dyDescent="0.25">
      <c r="A67" s="71" t="s">
        <v>132</v>
      </c>
      <c r="B67" s="1" t="s">
        <v>133</v>
      </c>
      <c r="C67" s="5">
        <f t="shared" si="22"/>
        <v>2999373.71</v>
      </c>
      <c r="D67" s="6">
        <v>238630</v>
      </c>
      <c r="E67" s="6">
        <v>47953.8</v>
      </c>
      <c r="F67" s="6">
        <v>785024.85</v>
      </c>
      <c r="G67" s="6">
        <v>43351.55</v>
      </c>
      <c r="H67" s="6">
        <v>266447.95</v>
      </c>
      <c r="I67" s="6">
        <v>277831.65000000002</v>
      </c>
      <c r="J67" s="6">
        <v>235586.19</v>
      </c>
      <c r="K67" s="6">
        <f t="shared" si="23"/>
        <v>389914.2</v>
      </c>
      <c r="L67" s="10">
        <v>96457.65</v>
      </c>
      <c r="M67" s="10">
        <v>91256.55</v>
      </c>
      <c r="N67" s="10">
        <v>82906.3</v>
      </c>
      <c r="O67" s="10">
        <v>119293.7</v>
      </c>
      <c r="P67" s="6">
        <v>19777.400000000001</v>
      </c>
      <c r="Q67" s="6">
        <f t="shared" si="24"/>
        <v>694856.12</v>
      </c>
      <c r="R67" s="10">
        <v>15728</v>
      </c>
      <c r="S67" s="10">
        <v>0</v>
      </c>
      <c r="T67" s="10">
        <f t="shared" si="25"/>
        <v>229589.92</v>
      </c>
      <c r="U67" s="10">
        <v>7610.47</v>
      </c>
      <c r="V67" s="10">
        <v>73891</v>
      </c>
      <c r="W67" s="10">
        <v>148088.45000000001</v>
      </c>
      <c r="X67" s="10">
        <f t="shared" si="26"/>
        <v>449538.2</v>
      </c>
      <c r="Y67" s="10">
        <v>89538.2</v>
      </c>
      <c r="Z67" s="10">
        <v>360000</v>
      </c>
      <c r="AA67" s="10">
        <v>0</v>
      </c>
      <c r="AB67" s="6"/>
      <c r="AC67" s="10">
        <v>0</v>
      </c>
      <c r="AD67" s="10">
        <f t="shared" si="27"/>
        <v>2999373.71</v>
      </c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1:52" ht="14.1" customHeight="1" x14ac:dyDescent="0.25">
      <c r="A68" s="71" t="s">
        <v>134</v>
      </c>
      <c r="B68" s="1" t="s">
        <v>135</v>
      </c>
      <c r="C68" s="5">
        <f t="shared" si="22"/>
        <v>6128921.9299999997</v>
      </c>
      <c r="D68" s="6">
        <v>715664.15</v>
      </c>
      <c r="E68" s="6">
        <v>108697.75</v>
      </c>
      <c r="F68" s="6">
        <v>1593567.4</v>
      </c>
      <c r="G68" s="6">
        <v>220106</v>
      </c>
      <c r="H68" s="6">
        <v>520235.6</v>
      </c>
      <c r="I68" s="6">
        <v>606062.54</v>
      </c>
      <c r="J68" s="6">
        <v>746185.81</v>
      </c>
      <c r="K68" s="6">
        <f t="shared" si="23"/>
        <v>816414.14999999991</v>
      </c>
      <c r="L68" s="10">
        <v>209193.60000000001</v>
      </c>
      <c r="M68" s="10">
        <v>302170.65000000002</v>
      </c>
      <c r="N68" s="10">
        <v>177125.2</v>
      </c>
      <c r="O68" s="10">
        <v>127924.7</v>
      </c>
      <c r="P68" s="6">
        <v>64496.6</v>
      </c>
      <c r="Q68" s="6">
        <f t="shared" si="24"/>
        <v>737491.92999999993</v>
      </c>
      <c r="R68" s="10">
        <v>36352.31</v>
      </c>
      <c r="S68" s="10">
        <v>0</v>
      </c>
      <c r="T68" s="10">
        <f t="shared" si="25"/>
        <v>506869.62</v>
      </c>
      <c r="U68" s="10">
        <v>37382.620000000003</v>
      </c>
      <c r="V68" s="10">
        <v>400090</v>
      </c>
      <c r="W68" s="10">
        <v>69397</v>
      </c>
      <c r="X68" s="10">
        <f t="shared" si="26"/>
        <v>194270</v>
      </c>
      <c r="Y68" s="10">
        <v>154270</v>
      </c>
      <c r="Z68" s="10">
        <v>40000</v>
      </c>
      <c r="AA68" s="10">
        <v>0</v>
      </c>
      <c r="AB68" s="6"/>
      <c r="AC68" s="10">
        <v>762180.65</v>
      </c>
      <c r="AD68" s="10">
        <f t="shared" si="27"/>
        <v>5366741.2799999993</v>
      </c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1:52" ht="14.1" customHeight="1" x14ac:dyDescent="0.25">
      <c r="A69" s="71" t="s">
        <v>136</v>
      </c>
      <c r="B69" s="1" t="s">
        <v>137</v>
      </c>
      <c r="C69" s="5">
        <f t="shared" si="22"/>
        <v>2825629.8</v>
      </c>
      <c r="D69" s="6">
        <v>247569.25</v>
      </c>
      <c r="E69" s="6">
        <v>29562.799999999999</v>
      </c>
      <c r="F69" s="6">
        <v>688105.7</v>
      </c>
      <c r="G69" s="6">
        <v>95423.2</v>
      </c>
      <c r="H69" s="6">
        <v>242006.85</v>
      </c>
      <c r="I69" s="6">
        <v>268762.95</v>
      </c>
      <c r="J69" s="6">
        <v>225760</v>
      </c>
      <c r="K69" s="6">
        <f t="shared" si="23"/>
        <v>396439.55</v>
      </c>
      <c r="L69" s="10">
        <v>96382.85</v>
      </c>
      <c r="M69" s="10">
        <v>158009</v>
      </c>
      <c r="N69" s="10">
        <v>98641.45</v>
      </c>
      <c r="O69" s="10">
        <v>43406.25</v>
      </c>
      <c r="P69" s="6">
        <v>23254.95</v>
      </c>
      <c r="Q69" s="6">
        <f t="shared" si="24"/>
        <v>608744.55000000005</v>
      </c>
      <c r="R69" s="10">
        <v>158865.65</v>
      </c>
      <c r="S69" s="10">
        <v>0</v>
      </c>
      <c r="T69" s="10">
        <f t="shared" si="25"/>
        <v>377878.9</v>
      </c>
      <c r="U69" s="10">
        <v>4997.2</v>
      </c>
      <c r="V69" s="10">
        <v>243073</v>
      </c>
      <c r="W69" s="10">
        <v>129808.7</v>
      </c>
      <c r="X69" s="10">
        <f t="shared" si="26"/>
        <v>72000</v>
      </c>
      <c r="Y69" s="10">
        <v>0</v>
      </c>
      <c r="Z69" s="10">
        <v>0</v>
      </c>
      <c r="AA69" s="10">
        <v>72000</v>
      </c>
      <c r="AB69" s="6"/>
      <c r="AC69" s="10">
        <v>258073</v>
      </c>
      <c r="AD69" s="10">
        <f t="shared" si="27"/>
        <v>2567556.7999999998</v>
      </c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</row>
    <row r="70" spans="1:52" ht="14.1" customHeight="1" x14ac:dyDescent="0.25">
      <c r="A70" s="71" t="s">
        <v>138</v>
      </c>
      <c r="B70" s="1" t="s">
        <v>139</v>
      </c>
      <c r="C70" s="5">
        <f t="shared" si="22"/>
        <v>10873260</v>
      </c>
      <c r="D70" s="6">
        <v>1090713.19</v>
      </c>
      <c r="E70" s="6">
        <v>256230.55</v>
      </c>
      <c r="F70" s="6">
        <v>3579805.17</v>
      </c>
      <c r="G70" s="6">
        <v>244848.2</v>
      </c>
      <c r="H70" s="6">
        <v>1138637.3</v>
      </c>
      <c r="I70" s="6">
        <v>1199179.8500000001</v>
      </c>
      <c r="J70" s="6">
        <v>1101954.29</v>
      </c>
      <c r="K70" s="6">
        <f t="shared" si="23"/>
        <v>1288290.8899999999</v>
      </c>
      <c r="L70" s="10">
        <v>335976.1</v>
      </c>
      <c r="M70" s="10">
        <v>527770.31999999995</v>
      </c>
      <c r="N70" s="10">
        <v>348914.27</v>
      </c>
      <c r="O70" s="10">
        <v>75630.2</v>
      </c>
      <c r="P70" s="6">
        <v>70368.7</v>
      </c>
      <c r="Q70" s="6">
        <f t="shared" si="24"/>
        <v>903231.85999999987</v>
      </c>
      <c r="R70" s="10">
        <v>125756.18</v>
      </c>
      <c r="S70" s="10">
        <v>0</v>
      </c>
      <c r="T70" s="10">
        <f t="shared" si="25"/>
        <v>664546.67999999993</v>
      </c>
      <c r="U70" s="10">
        <v>69107.73</v>
      </c>
      <c r="V70" s="10">
        <v>389015</v>
      </c>
      <c r="W70" s="10">
        <v>206423.95</v>
      </c>
      <c r="X70" s="10">
        <f t="shared" si="26"/>
        <v>112929</v>
      </c>
      <c r="Y70" s="10">
        <v>107000</v>
      </c>
      <c r="Z70" s="10">
        <v>2650</v>
      </c>
      <c r="AA70" s="10">
        <v>3279</v>
      </c>
      <c r="AB70" s="6"/>
      <c r="AC70" s="10">
        <v>787536.25</v>
      </c>
      <c r="AD70" s="10">
        <f t="shared" si="27"/>
        <v>10085723.75</v>
      </c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1:52" ht="14.1" customHeight="1" x14ac:dyDescent="0.25">
      <c r="A71" s="71" t="s">
        <v>140</v>
      </c>
      <c r="B71" s="1" t="s">
        <v>141</v>
      </c>
      <c r="C71" s="5">
        <f t="shared" si="22"/>
        <v>7616762.5499999998</v>
      </c>
      <c r="D71" s="6">
        <v>628929.37</v>
      </c>
      <c r="E71" s="6">
        <v>128855.42</v>
      </c>
      <c r="F71" s="6">
        <v>2268621.54</v>
      </c>
      <c r="G71" s="6">
        <v>341855.53</v>
      </c>
      <c r="H71" s="6">
        <v>705702.22</v>
      </c>
      <c r="I71" s="6">
        <v>1369823.33</v>
      </c>
      <c r="J71" s="6">
        <v>592350.77</v>
      </c>
      <c r="K71" s="6">
        <f t="shared" si="23"/>
        <v>765430.53</v>
      </c>
      <c r="L71" s="10">
        <v>294187.57</v>
      </c>
      <c r="M71" s="10">
        <v>179073.12</v>
      </c>
      <c r="N71" s="10">
        <v>175808.06</v>
      </c>
      <c r="O71" s="10">
        <v>116361.78</v>
      </c>
      <c r="P71" s="6">
        <v>4236</v>
      </c>
      <c r="Q71" s="6">
        <f t="shared" si="24"/>
        <v>810957.84</v>
      </c>
      <c r="R71" s="10">
        <v>184551.62</v>
      </c>
      <c r="S71" s="10">
        <v>0</v>
      </c>
      <c r="T71" s="10">
        <f t="shared" si="25"/>
        <v>495784.22</v>
      </c>
      <c r="U71" s="10">
        <v>100762.6</v>
      </c>
      <c r="V71" s="10">
        <v>348408</v>
      </c>
      <c r="W71" s="10">
        <v>46613.62</v>
      </c>
      <c r="X71" s="10">
        <f t="shared" si="26"/>
        <v>130622</v>
      </c>
      <c r="Y71" s="10">
        <v>130622</v>
      </c>
      <c r="Z71" s="10">
        <v>0</v>
      </c>
      <c r="AA71" s="10">
        <v>0</v>
      </c>
      <c r="AB71" s="6"/>
      <c r="AC71" s="10">
        <v>497760.6</v>
      </c>
      <c r="AD71" s="10">
        <f t="shared" si="27"/>
        <v>7119001.9500000002</v>
      </c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1:52" ht="14.1" customHeight="1" x14ac:dyDescent="0.25">
      <c r="A72" s="71" t="s">
        <v>142</v>
      </c>
      <c r="B72" s="1" t="s">
        <v>143</v>
      </c>
      <c r="C72" s="5">
        <f t="shared" si="22"/>
        <v>6239644.5599999996</v>
      </c>
      <c r="D72" s="6">
        <v>722249.25</v>
      </c>
      <c r="E72" s="6">
        <v>101973.82</v>
      </c>
      <c r="F72" s="6">
        <v>1919068.8</v>
      </c>
      <c r="G72" s="6">
        <v>382529.65</v>
      </c>
      <c r="H72" s="6">
        <v>555257.5</v>
      </c>
      <c r="I72" s="6">
        <v>635067.6</v>
      </c>
      <c r="J72" s="6">
        <v>436567.3</v>
      </c>
      <c r="K72" s="6">
        <f t="shared" si="23"/>
        <v>795012.35</v>
      </c>
      <c r="L72" s="10">
        <v>276396.05</v>
      </c>
      <c r="M72" s="10">
        <v>252467.7</v>
      </c>
      <c r="N72" s="10">
        <v>195773.85</v>
      </c>
      <c r="O72" s="10">
        <v>70374.75</v>
      </c>
      <c r="P72" s="6">
        <v>21793.7</v>
      </c>
      <c r="Q72" s="6">
        <f t="shared" si="24"/>
        <v>670124.59000000008</v>
      </c>
      <c r="R72" s="10">
        <v>33994.800000000003</v>
      </c>
      <c r="S72" s="10">
        <v>0</v>
      </c>
      <c r="T72" s="10">
        <f t="shared" si="25"/>
        <v>515302.04000000004</v>
      </c>
      <c r="U72" s="10">
        <v>29354.89</v>
      </c>
      <c r="V72" s="10">
        <v>370183</v>
      </c>
      <c r="W72" s="10">
        <v>115764.15</v>
      </c>
      <c r="X72" s="10">
        <f t="shared" si="26"/>
        <v>120827.75</v>
      </c>
      <c r="Y72" s="10">
        <v>0</v>
      </c>
      <c r="Z72" s="10">
        <v>63669.65</v>
      </c>
      <c r="AA72" s="10">
        <v>57158.1</v>
      </c>
      <c r="AB72" s="6"/>
      <c r="AC72" s="10">
        <v>595949.25</v>
      </c>
      <c r="AD72" s="10">
        <f t="shared" si="27"/>
        <v>5643695.3099999996</v>
      </c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1:52" ht="14.1" customHeight="1" x14ac:dyDescent="0.25">
      <c r="A73" s="71" t="s">
        <v>144</v>
      </c>
      <c r="B73" s="1" t="s">
        <v>145</v>
      </c>
      <c r="C73" s="5">
        <f t="shared" si="22"/>
        <v>5988903.8599999994</v>
      </c>
      <c r="D73" s="6">
        <v>516362.5</v>
      </c>
      <c r="E73" s="6">
        <v>123947.28</v>
      </c>
      <c r="F73" s="6">
        <v>1681123.35</v>
      </c>
      <c r="G73" s="6">
        <v>296039.3</v>
      </c>
      <c r="H73" s="6">
        <v>535437.80000000005</v>
      </c>
      <c r="I73" s="6">
        <v>479558.75</v>
      </c>
      <c r="J73" s="6">
        <v>330797.09999999998</v>
      </c>
      <c r="K73" s="6">
        <f t="shared" si="23"/>
        <v>701817.2</v>
      </c>
      <c r="L73" s="10">
        <v>281641.59999999998</v>
      </c>
      <c r="M73" s="10">
        <v>190817.5</v>
      </c>
      <c r="N73" s="10">
        <v>192626.15</v>
      </c>
      <c r="O73" s="10">
        <v>36731.949999999997</v>
      </c>
      <c r="P73" s="6">
        <v>39610.65</v>
      </c>
      <c r="Q73" s="6">
        <f t="shared" si="24"/>
        <v>1284209.93</v>
      </c>
      <c r="R73" s="10">
        <v>41549.35</v>
      </c>
      <c r="S73" s="10">
        <v>245934</v>
      </c>
      <c r="T73" s="10">
        <f t="shared" si="25"/>
        <v>580740.98</v>
      </c>
      <c r="U73" s="10">
        <v>88031.679999999993</v>
      </c>
      <c r="V73" s="10">
        <v>361155</v>
      </c>
      <c r="W73" s="10">
        <v>131554.29999999999</v>
      </c>
      <c r="X73" s="10">
        <f t="shared" si="26"/>
        <v>415985.6</v>
      </c>
      <c r="Y73" s="10">
        <v>235985.6</v>
      </c>
      <c r="Z73" s="10">
        <v>180000</v>
      </c>
      <c r="AA73" s="10">
        <v>0</v>
      </c>
      <c r="AB73" s="6"/>
      <c r="AC73" s="10">
        <v>577894.6</v>
      </c>
      <c r="AD73" s="10">
        <f t="shared" si="27"/>
        <v>5411009.2599999998</v>
      </c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1:52" ht="14.1" customHeight="1" x14ac:dyDescent="0.25">
      <c r="A74" s="71" t="s">
        <v>146</v>
      </c>
      <c r="B74" s="1" t="s">
        <v>147</v>
      </c>
      <c r="C74" s="5">
        <f t="shared" si="22"/>
        <v>5161118.6500000004</v>
      </c>
      <c r="D74" s="6">
        <v>569796.81000000006</v>
      </c>
      <c r="E74" s="6">
        <v>779094.56</v>
      </c>
      <c r="F74" s="6">
        <v>1321145.6000000001</v>
      </c>
      <c r="G74" s="6">
        <v>121843.95</v>
      </c>
      <c r="H74" s="6">
        <v>459605.15</v>
      </c>
      <c r="I74" s="6">
        <v>470903.85</v>
      </c>
      <c r="J74" s="6">
        <v>350526.6</v>
      </c>
      <c r="K74" s="6">
        <f t="shared" si="23"/>
        <v>531566</v>
      </c>
      <c r="L74" s="10">
        <v>129146.1</v>
      </c>
      <c r="M74" s="10">
        <v>165732.20000000001</v>
      </c>
      <c r="N74" s="10">
        <v>153117.25</v>
      </c>
      <c r="O74" s="10">
        <v>83570.45</v>
      </c>
      <c r="P74" s="6">
        <v>32927.1</v>
      </c>
      <c r="Q74" s="6">
        <f t="shared" si="24"/>
        <v>523709.02999999997</v>
      </c>
      <c r="R74" s="10">
        <v>64193.7</v>
      </c>
      <c r="S74" s="10">
        <v>0</v>
      </c>
      <c r="T74" s="10">
        <f t="shared" si="25"/>
        <v>429515.32999999996</v>
      </c>
      <c r="U74" s="10">
        <v>37559.730000000003</v>
      </c>
      <c r="V74" s="10">
        <v>236046</v>
      </c>
      <c r="W74" s="10">
        <v>155909.6</v>
      </c>
      <c r="X74" s="10">
        <f t="shared" si="26"/>
        <v>30000</v>
      </c>
      <c r="Y74" s="10">
        <v>0</v>
      </c>
      <c r="Z74" s="10">
        <v>0</v>
      </c>
      <c r="AA74" s="10">
        <v>30000</v>
      </c>
      <c r="AB74" s="6"/>
      <c r="AC74" s="10">
        <v>472833.4</v>
      </c>
      <c r="AD74" s="10">
        <f t="shared" si="27"/>
        <v>4688285.25</v>
      </c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1:52" ht="14.1" customHeight="1" x14ac:dyDescent="0.25">
      <c r="A75" s="71" t="s">
        <v>148</v>
      </c>
      <c r="B75" s="1" t="s">
        <v>149</v>
      </c>
      <c r="C75" s="5">
        <f t="shared" si="22"/>
        <v>10693919.470000001</v>
      </c>
      <c r="D75" s="6">
        <v>2080017.6</v>
      </c>
      <c r="E75" s="6">
        <v>169344.23</v>
      </c>
      <c r="F75" s="6">
        <v>2796542.68</v>
      </c>
      <c r="G75" s="6">
        <v>183208.5</v>
      </c>
      <c r="H75" s="6">
        <v>769914.2</v>
      </c>
      <c r="I75" s="6">
        <v>1454557.7</v>
      </c>
      <c r="J75" s="6">
        <v>821314.22</v>
      </c>
      <c r="K75" s="6">
        <f t="shared" si="23"/>
        <v>1456824.37</v>
      </c>
      <c r="L75" s="10">
        <v>694077.1</v>
      </c>
      <c r="M75" s="10">
        <v>329846.95</v>
      </c>
      <c r="N75" s="10">
        <v>308537.44</v>
      </c>
      <c r="O75" s="10">
        <v>124362.88</v>
      </c>
      <c r="P75" s="6">
        <v>174316.79999999999</v>
      </c>
      <c r="Q75" s="6">
        <f t="shared" si="24"/>
        <v>787879.17</v>
      </c>
      <c r="R75" s="10">
        <v>8241.4</v>
      </c>
      <c r="S75" s="10">
        <v>0</v>
      </c>
      <c r="T75" s="10">
        <f t="shared" si="25"/>
        <v>725863.52</v>
      </c>
      <c r="U75" s="10">
        <v>51058.97</v>
      </c>
      <c r="V75" s="10">
        <v>258525</v>
      </c>
      <c r="W75" s="10">
        <v>416279.55</v>
      </c>
      <c r="X75" s="10">
        <f t="shared" si="26"/>
        <v>53774.25</v>
      </c>
      <c r="Y75" s="10">
        <v>23407.25</v>
      </c>
      <c r="Z75" s="10">
        <v>0</v>
      </c>
      <c r="AA75" s="10">
        <v>30367</v>
      </c>
      <c r="AB75" s="6"/>
      <c r="AC75" s="10">
        <v>1536122.25</v>
      </c>
      <c r="AD75" s="10">
        <f t="shared" si="27"/>
        <v>9157797.2200000007</v>
      </c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1:52" ht="14.1" customHeight="1" x14ac:dyDescent="0.25">
      <c r="A76" s="71">
        <v>2162</v>
      </c>
      <c r="B76" s="1" t="s">
        <v>151</v>
      </c>
      <c r="C76" s="5">
        <f t="shared" si="22"/>
        <v>9044715.9700000007</v>
      </c>
      <c r="D76" s="6">
        <v>1904278.56</v>
      </c>
      <c r="E76" s="6">
        <v>222623.2</v>
      </c>
      <c r="F76" s="6">
        <v>2080726.8</v>
      </c>
      <c r="G76" s="6">
        <v>145550.47</v>
      </c>
      <c r="H76" s="6">
        <v>560846.94999999995</v>
      </c>
      <c r="I76" s="6">
        <v>732876.27</v>
      </c>
      <c r="J76" s="6">
        <v>540707.15</v>
      </c>
      <c r="K76" s="6">
        <f t="shared" si="23"/>
        <v>853814.26</v>
      </c>
      <c r="L76" s="10">
        <v>273439.2</v>
      </c>
      <c r="M76" s="10">
        <v>269477.3</v>
      </c>
      <c r="N76" s="10">
        <v>206431.21</v>
      </c>
      <c r="O76" s="10">
        <v>104466.55</v>
      </c>
      <c r="P76" s="6">
        <v>674212.15</v>
      </c>
      <c r="Q76" s="6">
        <f t="shared" si="24"/>
        <v>1329080.1600000001</v>
      </c>
      <c r="R76" s="10">
        <v>20865.75</v>
      </c>
      <c r="S76" s="10">
        <v>0</v>
      </c>
      <c r="T76" s="10">
        <f t="shared" si="25"/>
        <v>964542.6100000001</v>
      </c>
      <c r="U76" s="10">
        <v>156587.92000000001</v>
      </c>
      <c r="V76" s="10">
        <v>498979</v>
      </c>
      <c r="W76" s="10">
        <v>308975.69</v>
      </c>
      <c r="X76" s="10">
        <f t="shared" si="26"/>
        <v>343671.8</v>
      </c>
      <c r="Y76" s="10">
        <v>167820.25</v>
      </c>
      <c r="Z76" s="10">
        <v>173200</v>
      </c>
      <c r="AA76" s="10">
        <v>2651.55</v>
      </c>
      <c r="AB76" s="6"/>
      <c r="AC76" s="10">
        <v>1833020.95</v>
      </c>
      <c r="AD76" s="10">
        <f t="shared" si="27"/>
        <v>7211695.0200000005</v>
      </c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1:52" ht="14.1" customHeight="1" x14ac:dyDescent="0.25">
      <c r="A77" s="71">
        <v>2163</v>
      </c>
      <c r="B77" s="1" t="s">
        <v>422</v>
      </c>
      <c r="C77" s="5">
        <f t="shared" si="22"/>
        <v>17057666.82</v>
      </c>
      <c r="D77" s="6">
        <v>1009825.67</v>
      </c>
      <c r="E77" s="6">
        <v>303713.75</v>
      </c>
      <c r="F77" s="6">
        <v>3617784.2</v>
      </c>
      <c r="G77" s="6">
        <v>1822884.41</v>
      </c>
      <c r="H77" s="6">
        <v>1069833.3500000001</v>
      </c>
      <c r="I77" s="6">
        <v>1206073.1000000001</v>
      </c>
      <c r="J77" s="6">
        <v>1864301.08</v>
      </c>
      <c r="K77" s="6">
        <f t="shared" si="23"/>
        <v>2654662.35</v>
      </c>
      <c r="L77" s="10">
        <v>540644.55000000005</v>
      </c>
      <c r="M77" s="10">
        <v>739310.5</v>
      </c>
      <c r="N77" s="10">
        <v>514058.73</v>
      </c>
      <c r="O77" s="10">
        <v>860648.57</v>
      </c>
      <c r="P77" s="6">
        <v>348580.05</v>
      </c>
      <c r="Q77" s="6">
        <f t="shared" si="24"/>
        <v>3160008.8599999994</v>
      </c>
      <c r="R77" s="10">
        <v>130759.75</v>
      </c>
      <c r="S77" s="10">
        <v>70324</v>
      </c>
      <c r="T77" s="10">
        <f t="shared" si="25"/>
        <v>2211657.3099999996</v>
      </c>
      <c r="U77" s="10">
        <v>247275.36</v>
      </c>
      <c r="V77" s="10">
        <v>1310231</v>
      </c>
      <c r="W77" s="10">
        <v>654150.94999999995</v>
      </c>
      <c r="X77" s="10">
        <f t="shared" si="26"/>
        <v>747267.8</v>
      </c>
      <c r="Y77" s="10">
        <v>747042.8</v>
      </c>
      <c r="Z77" s="10">
        <v>0</v>
      </c>
      <c r="AA77" s="10">
        <v>225</v>
      </c>
      <c r="AB77" s="6"/>
      <c r="AC77" s="10">
        <v>1834019.4</v>
      </c>
      <c r="AD77" s="10">
        <f t="shared" si="27"/>
        <v>15223647.42</v>
      </c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1:52" ht="14.1" customHeight="1" x14ac:dyDescent="0.25">
      <c r="C78" s="5"/>
      <c r="D78" s="6"/>
      <c r="E78" s="6"/>
      <c r="F78" s="6"/>
      <c r="G78" s="6"/>
      <c r="H78" s="6"/>
      <c r="I78" s="6"/>
      <c r="J78" s="6"/>
      <c r="K78" s="6"/>
      <c r="L78" s="10"/>
      <c r="M78" s="10"/>
      <c r="N78" s="10"/>
      <c r="O78" s="10"/>
      <c r="P78" s="6"/>
      <c r="Q78" s="6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6"/>
      <c r="AC78" s="10"/>
      <c r="AD78" s="10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1:52" s="2" customFormat="1" ht="14.1" customHeight="1" x14ac:dyDescent="0.25">
      <c r="A79" s="75"/>
      <c r="B79" s="2" t="s">
        <v>152</v>
      </c>
      <c r="C79" s="5">
        <f t="shared" ref="C79:AA79" si="28">SUM(C80:C107)</f>
        <v>607166317.53999984</v>
      </c>
      <c r="D79" s="5">
        <f t="shared" si="28"/>
        <v>77224424.489999995</v>
      </c>
      <c r="E79" s="5">
        <f t="shared" si="28"/>
        <v>17138604.719999999</v>
      </c>
      <c r="F79" s="5">
        <f t="shared" si="28"/>
        <v>156564133.96000001</v>
      </c>
      <c r="G79" s="5">
        <f t="shared" si="28"/>
        <v>26858835.430000003</v>
      </c>
      <c r="H79" s="5">
        <f t="shared" si="28"/>
        <v>35113532.260000005</v>
      </c>
      <c r="I79" s="5">
        <f t="shared" si="28"/>
        <v>97124431.87000002</v>
      </c>
      <c r="J79" s="5">
        <f t="shared" si="28"/>
        <v>46364486.119999997</v>
      </c>
      <c r="K79" s="5">
        <f t="shared" si="28"/>
        <v>62961931.350000016</v>
      </c>
      <c r="L79" s="9">
        <f t="shared" si="28"/>
        <v>9421511.7800000012</v>
      </c>
      <c r="M79" s="9">
        <f t="shared" si="28"/>
        <v>25693505.949999999</v>
      </c>
      <c r="N79" s="9">
        <f t="shared" si="28"/>
        <v>18863246.669999998</v>
      </c>
      <c r="O79" s="9">
        <f t="shared" si="28"/>
        <v>8983666.9499999993</v>
      </c>
      <c r="P79" s="5">
        <f t="shared" si="28"/>
        <v>2044408.1099999999</v>
      </c>
      <c r="Q79" s="5">
        <f t="shared" si="28"/>
        <v>85771529.230000019</v>
      </c>
      <c r="R79" s="9">
        <f t="shared" si="28"/>
        <v>5137773.6399999997</v>
      </c>
      <c r="S79" s="9">
        <f t="shared" si="28"/>
        <v>19378742</v>
      </c>
      <c r="T79" s="9">
        <f t="shared" si="28"/>
        <v>40326677.780000001</v>
      </c>
      <c r="U79" s="9">
        <f t="shared" si="28"/>
        <v>9006785.6099999994</v>
      </c>
      <c r="V79" s="9">
        <f t="shared" si="28"/>
        <v>22956671.5</v>
      </c>
      <c r="W79" s="9">
        <f t="shared" si="28"/>
        <v>8363220.6700000009</v>
      </c>
      <c r="X79" s="9">
        <f t="shared" si="28"/>
        <v>20928335.810000002</v>
      </c>
      <c r="Y79" s="9">
        <f t="shared" si="28"/>
        <v>4948583.17</v>
      </c>
      <c r="Z79" s="9">
        <f t="shared" si="28"/>
        <v>1775607.3499999999</v>
      </c>
      <c r="AA79" s="9">
        <f t="shared" si="28"/>
        <v>14204145.290000001</v>
      </c>
      <c r="AB79" s="9"/>
      <c r="AC79" s="9">
        <f>SUM(AC80:AC107)</f>
        <v>53191178.32</v>
      </c>
      <c r="AD79" s="9">
        <f>SUM(AD80:AD107)</f>
        <v>553975139.21999991</v>
      </c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ht="14.1" customHeight="1" x14ac:dyDescent="0.25">
      <c r="A80" s="71" t="s">
        <v>153</v>
      </c>
      <c r="B80" s="1" t="s">
        <v>154</v>
      </c>
      <c r="C80" s="5">
        <f t="shared" ref="C80:C107" si="29">SUM(D80:K80,P80,Q80)</f>
        <v>4747800.93</v>
      </c>
      <c r="D80" s="6">
        <v>909655.57</v>
      </c>
      <c r="E80" s="6">
        <v>89314.7</v>
      </c>
      <c r="F80" s="6">
        <v>1148864.95</v>
      </c>
      <c r="G80" s="6">
        <v>114823.8</v>
      </c>
      <c r="H80" s="6">
        <v>430234.5</v>
      </c>
      <c r="I80" s="6">
        <v>464946.55</v>
      </c>
      <c r="J80" s="6">
        <v>322970.83</v>
      </c>
      <c r="K80" s="6">
        <f t="shared" ref="K80:K107" si="30">SUM(L80:O80)</f>
        <v>402062.2</v>
      </c>
      <c r="L80" s="10">
        <v>73743.55</v>
      </c>
      <c r="M80" s="10">
        <v>163152</v>
      </c>
      <c r="N80" s="10">
        <v>129873.7</v>
      </c>
      <c r="O80" s="10">
        <v>35292.949999999997</v>
      </c>
      <c r="P80" s="6">
        <v>19915.3</v>
      </c>
      <c r="Q80" s="6">
        <f t="shared" ref="Q80:Q107" si="31">SUM(R80:T80,X80)</f>
        <v>845012.53</v>
      </c>
      <c r="R80" s="10">
        <v>14234.45</v>
      </c>
      <c r="S80" s="10">
        <v>0</v>
      </c>
      <c r="T80" s="10">
        <f t="shared" ref="T80:T107" si="32">SUM(U80:W80)</f>
        <v>415658.78</v>
      </c>
      <c r="U80" s="10">
        <v>47082.77</v>
      </c>
      <c r="V80" s="10">
        <v>83250</v>
      </c>
      <c r="W80" s="10">
        <v>285326.01</v>
      </c>
      <c r="X80" s="10">
        <f t="shared" ref="X80:X107" si="33">SUM(Y80:AA80)</f>
        <v>415119.3</v>
      </c>
      <c r="Y80" s="10">
        <v>259504</v>
      </c>
      <c r="Z80" s="10">
        <v>70000</v>
      </c>
      <c r="AA80" s="10">
        <v>85615.3</v>
      </c>
      <c r="AB80" s="6"/>
      <c r="AC80" s="10">
        <v>642552.5</v>
      </c>
      <c r="AD80" s="10">
        <f t="shared" ref="AD80:AD107" si="34">C80-AC80</f>
        <v>4105248.4299999997</v>
      </c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1:52" ht="14.1" customHeight="1" x14ac:dyDescent="0.25">
      <c r="A81" s="71" t="s">
        <v>155</v>
      </c>
      <c r="B81" s="1" t="s">
        <v>156</v>
      </c>
      <c r="C81" s="5">
        <f t="shared" si="29"/>
        <v>3631601.6599999997</v>
      </c>
      <c r="D81" s="6">
        <v>507589.8</v>
      </c>
      <c r="E81" s="6">
        <v>71209.899999999994</v>
      </c>
      <c r="F81" s="6">
        <v>1077400.3999999999</v>
      </c>
      <c r="G81" s="6">
        <v>174801.75</v>
      </c>
      <c r="H81" s="6">
        <v>303212.95</v>
      </c>
      <c r="I81" s="6">
        <v>437026.1</v>
      </c>
      <c r="J81" s="6">
        <v>174022</v>
      </c>
      <c r="K81" s="6">
        <f t="shared" si="30"/>
        <v>514771.89999999997</v>
      </c>
      <c r="L81" s="10">
        <v>117823.6</v>
      </c>
      <c r="M81" s="10">
        <v>202883.1</v>
      </c>
      <c r="N81" s="10">
        <v>86333.15</v>
      </c>
      <c r="O81" s="10">
        <v>107732.05</v>
      </c>
      <c r="P81" s="6">
        <v>9905.9</v>
      </c>
      <c r="Q81" s="6">
        <f t="shared" si="31"/>
        <v>361660.96</v>
      </c>
      <c r="R81" s="10">
        <v>30020.94</v>
      </c>
      <c r="S81" s="10">
        <v>0</v>
      </c>
      <c r="T81" s="10">
        <f t="shared" si="32"/>
        <v>328670.77</v>
      </c>
      <c r="U81" s="10">
        <v>51414.2</v>
      </c>
      <c r="V81" s="10">
        <v>215835</v>
      </c>
      <c r="W81" s="10">
        <v>61421.57</v>
      </c>
      <c r="X81" s="10">
        <f t="shared" si="33"/>
        <v>2969.25</v>
      </c>
      <c r="Y81" s="10">
        <v>0</v>
      </c>
      <c r="Z81" s="10">
        <v>0</v>
      </c>
      <c r="AA81" s="10">
        <v>2969.25</v>
      </c>
      <c r="AB81" s="6"/>
      <c r="AC81" s="10">
        <v>475981.17</v>
      </c>
      <c r="AD81" s="10">
        <f t="shared" si="34"/>
        <v>3155620.4899999998</v>
      </c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1:52" ht="14.1" customHeight="1" x14ac:dyDescent="0.25">
      <c r="A82" s="71" t="s">
        <v>157</v>
      </c>
      <c r="B82" s="1" t="s">
        <v>158</v>
      </c>
      <c r="C82" s="5">
        <f t="shared" si="29"/>
        <v>10803107.32</v>
      </c>
      <c r="D82" s="6">
        <v>828570.41</v>
      </c>
      <c r="E82" s="6">
        <v>247734.75</v>
      </c>
      <c r="F82" s="6">
        <v>3070991.5</v>
      </c>
      <c r="G82" s="6">
        <v>578683.26</v>
      </c>
      <c r="H82" s="6">
        <v>765481.45</v>
      </c>
      <c r="I82" s="6">
        <v>1146491.6000000001</v>
      </c>
      <c r="J82" s="6">
        <v>785394.38</v>
      </c>
      <c r="K82" s="6">
        <f t="shared" si="30"/>
        <v>1558780.34</v>
      </c>
      <c r="L82" s="10">
        <v>450570.38</v>
      </c>
      <c r="M82" s="10">
        <v>409541.16</v>
      </c>
      <c r="N82" s="10">
        <v>281321.59999999998</v>
      </c>
      <c r="O82" s="10">
        <v>417347.2</v>
      </c>
      <c r="P82" s="6">
        <v>28736.5</v>
      </c>
      <c r="Q82" s="6">
        <f t="shared" si="31"/>
        <v>1792243.13</v>
      </c>
      <c r="R82" s="10">
        <v>66160.41</v>
      </c>
      <c r="S82" s="10">
        <v>616411</v>
      </c>
      <c r="T82" s="10">
        <f t="shared" si="32"/>
        <v>1029671.72</v>
      </c>
      <c r="U82" s="10">
        <v>173995.17</v>
      </c>
      <c r="V82" s="10">
        <v>626295</v>
      </c>
      <c r="W82" s="10">
        <v>229381.55</v>
      </c>
      <c r="X82" s="10">
        <f t="shared" si="33"/>
        <v>80000</v>
      </c>
      <c r="Y82" s="10">
        <v>80000</v>
      </c>
      <c r="Z82" s="10">
        <v>0</v>
      </c>
      <c r="AA82" s="10">
        <v>0</v>
      </c>
      <c r="AB82" s="6"/>
      <c r="AC82" s="10">
        <v>872733.95</v>
      </c>
      <c r="AD82" s="10">
        <f t="shared" si="34"/>
        <v>9930373.370000001</v>
      </c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1:52" ht="14.1" customHeight="1" x14ac:dyDescent="0.25">
      <c r="A83" s="71" t="s">
        <v>159</v>
      </c>
      <c r="B83" s="1" t="s">
        <v>160</v>
      </c>
      <c r="C83" s="5">
        <f t="shared" si="29"/>
        <v>13100538.58</v>
      </c>
      <c r="D83" s="6">
        <v>1630882.12</v>
      </c>
      <c r="E83" s="6">
        <v>240720.21</v>
      </c>
      <c r="F83" s="6">
        <v>4239872.68</v>
      </c>
      <c r="G83" s="6">
        <v>355520.92</v>
      </c>
      <c r="H83" s="6">
        <v>1242224.8</v>
      </c>
      <c r="I83" s="6">
        <v>1806042.78</v>
      </c>
      <c r="J83" s="6">
        <v>811673.81</v>
      </c>
      <c r="K83" s="6">
        <f t="shared" si="30"/>
        <v>1441391.2700000003</v>
      </c>
      <c r="L83" s="10">
        <v>266970</v>
      </c>
      <c r="M83" s="10">
        <v>523390.05</v>
      </c>
      <c r="N83" s="10">
        <v>527466.15</v>
      </c>
      <c r="O83" s="10">
        <v>123565.07</v>
      </c>
      <c r="P83" s="6">
        <v>43310.59</v>
      </c>
      <c r="Q83" s="6">
        <f t="shared" si="31"/>
        <v>1288899.3999999999</v>
      </c>
      <c r="R83" s="10">
        <v>54081.760000000002</v>
      </c>
      <c r="S83" s="10">
        <v>0</v>
      </c>
      <c r="T83" s="10">
        <f t="shared" si="32"/>
        <v>818436.96</v>
      </c>
      <c r="U83" s="10">
        <v>153627.46</v>
      </c>
      <c r="V83" s="10">
        <v>457711.25</v>
      </c>
      <c r="W83" s="10">
        <v>207098.25</v>
      </c>
      <c r="X83" s="10">
        <f t="shared" si="33"/>
        <v>416380.68</v>
      </c>
      <c r="Y83" s="10">
        <v>0</v>
      </c>
      <c r="Z83" s="10">
        <v>0</v>
      </c>
      <c r="AA83" s="10">
        <v>416380.68</v>
      </c>
      <c r="AB83" s="6"/>
      <c r="AC83" s="10">
        <v>607524.25</v>
      </c>
      <c r="AD83" s="10">
        <f t="shared" si="34"/>
        <v>12493014.33</v>
      </c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1:52" ht="14.1" customHeight="1" x14ac:dyDescent="0.25">
      <c r="A84" s="71" t="s">
        <v>161</v>
      </c>
      <c r="B84" s="1" t="s">
        <v>162</v>
      </c>
      <c r="C84" s="5">
        <f t="shared" si="29"/>
        <v>3616548.44</v>
      </c>
      <c r="D84" s="6">
        <v>598442.25</v>
      </c>
      <c r="E84" s="6">
        <v>296887.05</v>
      </c>
      <c r="F84" s="6">
        <v>917556.45</v>
      </c>
      <c r="G84" s="6">
        <v>55853.65</v>
      </c>
      <c r="H84" s="6">
        <v>316503.65000000002</v>
      </c>
      <c r="I84" s="6">
        <v>481055.6</v>
      </c>
      <c r="J84" s="6">
        <v>186992.05</v>
      </c>
      <c r="K84" s="6">
        <f t="shared" si="30"/>
        <v>548314.5</v>
      </c>
      <c r="L84" s="10">
        <v>225675.4</v>
      </c>
      <c r="M84" s="10">
        <v>208049.5</v>
      </c>
      <c r="N84" s="10">
        <v>99678.75</v>
      </c>
      <c r="O84" s="10">
        <v>14910.85</v>
      </c>
      <c r="P84" s="6">
        <v>4265.1000000000004</v>
      </c>
      <c r="Q84" s="6">
        <f t="shared" si="31"/>
        <v>210678.14</v>
      </c>
      <c r="R84" s="10">
        <v>13610.85</v>
      </c>
      <c r="S84" s="10">
        <v>0</v>
      </c>
      <c r="T84" s="10">
        <f t="shared" si="32"/>
        <v>195807.44</v>
      </c>
      <c r="U84" s="10">
        <v>35234.44</v>
      </c>
      <c r="V84" s="10">
        <v>116708.35</v>
      </c>
      <c r="W84" s="10">
        <v>43864.65</v>
      </c>
      <c r="X84" s="10">
        <f t="shared" si="33"/>
        <v>1259.8499999999999</v>
      </c>
      <c r="Y84" s="10">
        <v>60</v>
      </c>
      <c r="Z84" s="10">
        <v>0</v>
      </c>
      <c r="AA84" s="10">
        <v>1199.8499999999999</v>
      </c>
      <c r="AB84" s="6"/>
      <c r="AC84" s="10">
        <v>206054.2</v>
      </c>
      <c r="AD84" s="10">
        <f t="shared" si="34"/>
        <v>3410494.2399999998</v>
      </c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1:52" ht="14.1" customHeight="1" x14ac:dyDescent="0.25">
      <c r="A85" s="71" t="s">
        <v>163</v>
      </c>
      <c r="B85" s="1" t="s">
        <v>164</v>
      </c>
      <c r="C85" s="5">
        <f t="shared" si="29"/>
        <v>14213457.789999999</v>
      </c>
      <c r="D85" s="6">
        <v>974258.01</v>
      </c>
      <c r="E85" s="6">
        <v>278991.45</v>
      </c>
      <c r="F85" s="6">
        <v>3741112.15</v>
      </c>
      <c r="G85" s="6">
        <v>631081.02</v>
      </c>
      <c r="H85" s="6">
        <v>1071120.5</v>
      </c>
      <c r="I85" s="6">
        <v>2272080.65</v>
      </c>
      <c r="J85" s="6">
        <v>1402856.36</v>
      </c>
      <c r="K85" s="6">
        <f t="shared" si="30"/>
        <v>1483238.5200000003</v>
      </c>
      <c r="L85" s="10">
        <v>306729.15000000002</v>
      </c>
      <c r="M85" s="10">
        <v>441831.9</v>
      </c>
      <c r="N85" s="10">
        <v>384940.15</v>
      </c>
      <c r="O85" s="10">
        <v>349737.32</v>
      </c>
      <c r="P85" s="6">
        <v>132825.38</v>
      </c>
      <c r="Q85" s="6">
        <f t="shared" si="31"/>
        <v>2225893.75</v>
      </c>
      <c r="R85" s="10">
        <v>117642.4</v>
      </c>
      <c r="S85" s="10">
        <v>694200</v>
      </c>
      <c r="T85" s="10">
        <f t="shared" si="32"/>
        <v>877622.01</v>
      </c>
      <c r="U85" s="10">
        <v>98910.71</v>
      </c>
      <c r="V85" s="10">
        <v>735216</v>
      </c>
      <c r="W85" s="10">
        <v>43495.3</v>
      </c>
      <c r="X85" s="10">
        <f t="shared" si="33"/>
        <v>536429.34</v>
      </c>
      <c r="Y85" s="10">
        <v>386124.15</v>
      </c>
      <c r="Z85" s="10">
        <v>150000</v>
      </c>
      <c r="AA85" s="10">
        <v>305.19</v>
      </c>
      <c r="AB85" s="6"/>
      <c r="AC85" s="10">
        <v>800456.9</v>
      </c>
      <c r="AD85" s="10">
        <f t="shared" si="34"/>
        <v>13413000.889999999</v>
      </c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1:52" ht="14.1" customHeight="1" x14ac:dyDescent="0.25">
      <c r="A86" s="71" t="s">
        <v>165</v>
      </c>
      <c r="B86" s="1" t="s">
        <v>166</v>
      </c>
      <c r="C86" s="5">
        <f t="shared" si="29"/>
        <v>6756853.2600000007</v>
      </c>
      <c r="D86" s="6">
        <v>1098058.18</v>
      </c>
      <c r="E86" s="6">
        <v>70309.600000000006</v>
      </c>
      <c r="F86" s="6">
        <v>1997724.58</v>
      </c>
      <c r="G86" s="6">
        <v>112643.1</v>
      </c>
      <c r="H86" s="6">
        <v>574444.55000000005</v>
      </c>
      <c r="I86" s="6">
        <v>823822.85</v>
      </c>
      <c r="J86" s="6">
        <v>376642.65</v>
      </c>
      <c r="K86" s="6">
        <f t="shared" si="30"/>
        <v>1031943.95</v>
      </c>
      <c r="L86" s="10">
        <v>319622.90000000002</v>
      </c>
      <c r="M86" s="10">
        <v>434650.4</v>
      </c>
      <c r="N86" s="10">
        <v>176098.45</v>
      </c>
      <c r="O86" s="10">
        <v>101572.2</v>
      </c>
      <c r="P86" s="6">
        <v>35859.040000000001</v>
      </c>
      <c r="Q86" s="6">
        <f t="shared" si="31"/>
        <v>635404.76</v>
      </c>
      <c r="R86" s="10">
        <v>21144.2</v>
      </c>
      <c r="S86" s="10">
        <v>0</v>
      </c>
      <c r="T86" s="10">
        <f t="shared" si="32"/>
        <v>492137.56</v>
      </c>
      <c r="U86" s="10">
        <v>74319.22</v>
      </c>
      <c r="V86" s="10">
        <v>392566.65</v>
      </c>
      <c r="W86" s="10">
        <v>25251.69</v>
      </c>
      <c r="X86" s="10">
        <f t="shared" si="33"/>
        <v>122123</v>
      </c>
      <c r="Y86" s="10">
        <v>0</v>
      </c>
      <c r="Z86" s="10">
        <v>0</v>
      </c>
      <c r="AA86" s="10">
        <v>122123</v>
      </c>
      <c r="AB86" s="6"/>
      <c r="AC86" s="10">
        <v>1213899.05</v>
      </c>
      <c r="AD86" s="10">
        <f t="shared" si="34"/>
        <v>5542954.2100000009</v>
      </c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1:52" ht="14.1" customHeight="1" x14ac:dyDescent="0.25">
      <c r="A87" s="71" t="s">
        <v>167</v>
      </c>
      <c r="B87" s="1" t="s">
        <v>168</v>
      </c>
      <c r="C87" s="5">
        <f t="shared" si="29"/>
        <v>5528778.2699999996</v>
      </c>
      <c r="D87" s="6">
        <v>778955.5</v>
      </c>
      <c r="E87" s="6">
        <v>275380.42</v>
      </c>
      <c r="F87" s="6">
        <v>1811592.77</v>
      </c>
      <c r="G87" s="6">
        <v>165450.48000000001</v>
      </c>
      <c r="H87" s="6">
        <v>459432.3</v>
      </c>
      <c r="I87" s="6">
        <v>457347.28</v>
      </c>
      <c r="J87" s="6">
        <v>263535.01</v>
      </c>
      <c r="K87" s="6">
        <f t="shared" si="30"/>
        <v>611804.6</v>
      </c>
      <c r="L87" s="10">
        <v>145163.9</v>
      </c>
      <c r="M87" s="10">
        <v>290333.2</v>
      </c>
      <c r="N87" s="10">
        <v>130465.3</v>
      </c>
      <c r="O87" s="10">
        <v>45842.2</v>
      </c>
      <c r="P87" s="6">
        <v>4025</v>
      </c>
      <c r="Q87" s="6">
        <f t="shared" si="31"/>
        <v>701254.91000000015</v>
      </c>
      <c r="R87" s="10">
        <v>35527.550000000003</v>
      </c>
      <c r="S87" s="10">
        <v>0</v>
      </c>
      <c r="T87" s="10">
        <f t="shared" si="32"/>
        <v>505706.41000000003</v>
      </c>
      <c r="U87" s="10">
        <v>46672.66</v>
      </c>
      <c r="V87" s="10">
        <v>40547</v>
      </c>
      <c r="W87" s="10">
        <v>418486.75</v>
      </c>
      <c r="X87" s="10">
        <f t="shared" si="33"/>
        <v>160020.95000000001</v>
      </c>
      <c r="Y87" s="10">
        <v>140047.5</v>
      </c>
      <c r="Z87" s="10">
        <v>0</v>
      </c>
      <c r="AA87" s="10">
        <v>19973.45</v>
      </c>
      <c r="AB87" s="6"/>
      <c r="AC87" s="10">
        <v>497358.8</v>
      </c>
      <c r="AD87" s="10">
        <f t="shared" si="34"/>
        <v>5031419.47</v>
      </c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1:52" ht="14.1" customHeight="1" x14ac:dyDescent="0.25">
      <c r="A88" s="71" t="s">
        <v>169</v>
      </c>
      <c r="B88" s="1" t="s">
        <v>170</v>
      </c>
      <c r="C88" s="5">
        <f t="shared" si="29"/>
        <v>1684417.33</v>
      </c>
      <c r="D88" s="6">
        <v>172483.28</v>
      </c>
      <c r="E88" s="6">
        <v>16863.7</v>
      </c>
      <c r="F88" s="6">
        <v>361172.2</v>
      </c>
      <c r="G88" s="6">
        <v>16039.75</v>
      </c>
      <c r="H88" s="6">
        <v>113593.65</v>
      </c>
      <c r="I88" s="6">
        <v>128742.12</v>
      </c>
      <c r="J88" s="6">
        <v>93177.96</v>
      </c>
      <c r="K88" s="6">
        <f t="shared" si="30"/>
        <v>133021.70000000001</v>
      </c>
      <c r="L88" s="10">
        <v>30979.65</v>
      </c>
      <c r="M88" s="10">
        <v>55210.55</v>
      </c>
      <c r="N88" s="10">
        <v>34426.949999999997</v>
      </c>
      <c r="O88" s="10">
        <v>12404.55</v>
      </c>
      <c r="P88" s="6">
        <v>6637.85</v>
      </c>
      <c r="Q88" s="6">
        <f t="shared" si="31"/>
        <v>642685.12</v>
      </c>
      <c r="R88" s="10">
        <v>26178.58</v>
      </c>
      <c r="S88" s="10">
        <v>201342</v>
      </c>
      <c r="T88" s="10">
        <f t="shared" si="32"/>
        <v>37858.14</v>
      </c>
      <c r="U88" s="10">
        <v>8145.19</v>
      </c>
      <c r="V88" s="10">
        <v>22272.35</v>
      </c>
      <c r="W88" s="10">
        <v>7440.6</v>
      </c>
      <c r="X88" s="10">
        <f t="shared" si="33"/>
        <v>377306.39999999997</v>
      </c>
      <c r="Y88" s="10">
        <v>376215.05</v>
      </c>
      <c r="Z88" s="10">
        <v>0</v>
      </c>
      <c r="AA88" s="10">
        <v>1091.3499999999999</v>
      </c>
      <c r="AB88" s="6"/>
      <c r="AC88" s="10">
        <v>23564.95</v>
      </c>
      <c r="AD88" s="10">
        <f t="shared" si="34"/>
        <v>1660852.3800000001</v>
      </c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1:52" ht="14.1" customHeight="1" x14ac:dyDescent="0.25">
      <c r="A89" s="71" t="s">
        <v>171</v>
      </c>
      <c r="B89" s="1" t="s">
        <v>172</v>
      </c>
      <c r="C89" s="5">
        <f t="shared" si="29"/>
        <v>264853579.11999995</v>
      </c>
      <c r="D89" s="6">
        <v>39506702.649999999</v>
      </c>
      <c r="E89" s="6">
        <v>10325311.949999999</v>
      </c>
      <c r="F89" s="6">
        <v>66527958.700000003</v>
      </c>
      <c r="G89" s="6">
        <v>14115895.880000001</v>
      </c>
      <c r="H89" s="6">
        <v>8401619.4600000009</v>
      </c>
      <c r="I89" s="6">
        <v>42982873.009999998</v>
      </c>
      <c r="J89" s="6">
        <v>22986782.57</v>
      </c>
      <c r="K89" s="6">
        <f t="shared" si="30"/>
        <v>23611026.539999999</v>
      </c>
      <c r="L89" s="10">
        <v>0</v>
      </c>
      <c r="M89" s="10">
        <v>9720987.4199999999</v>
      </c>
      <c r="N89" s="10">
        <v>9415090.9499999993</v>
      </c>
      <c r="O89" s="10">
        <v>4474948.17</v>
      </c>
      <c r="P89" s="6">
        <v>120460.98</v>
      </c>
      <c r="Q89" s="6">
        <f t="shared" si="31"/>
        <v>36274947.380000003</v>
      </c>
      <c r="R89" s="10">
        <v>1906956.49</v>
      </c>
      <c r="S89" s="10">
        <v>5176304</v>
      </c>
      <c r="T89" s="10">
        <f t="shared" si="32"/>
        <v>16891686.890000001</v>
      </c>
      <c r="U89" s="10">
        <v>5484532.29</v>
      </c>
      <c r="V89" s="10">
        <v>9939557.9000000004</v>
      </c>
      <c r="W89" s="10">
        <v>1467596.7</v>
      </c>
      <c r="X89" s="10">
        <f t="shared" si="33"/>
        <v>12300000</v>
      </c>
      <c r="Y89" s="10">
        <v>0</v>
      </c>
      <c r="Z89" s="10">
        <v>0</v>
      </c>
      <c r="AA89" s="10">
        <v>12300000</v>
      </c>
      <c r="AB89" s="6"/>
      <c r="AC89" s="10">
        <v>29609996.649999999</v>
      </c>
      <c r="AD89" s="10">
        <f t="shared" si="34"/>
        <v>235243582.46999994</v>
      </c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1:52" ht="14.1" customHeight="1" x14ac:dyDescent="0.25">
      <c r="A90" s="71" t="s">
        <v>173</v>
      </c>
      <c r="B90" s="1" t="s">
        <v>174</v>
      </c>
      <c r="C90" s="5">
        <f t="shared" si="29"/>
        <v>15990513.98</v>
      </c>
      <c r="D90" s="6">
        <v>1422548.84</v>
      </c>
      <c r="E90" s="6">
        <v>453524.06</v>
      </c>
      <c r="F90" s="6">
        <v>3482139.12</v>
      </c>
      <c r="G90" s="6">
        <v>560116.06999999995</v>
      </c>
      <c r="H90" s="6">
        <v>1264684.1000000001</v>
      </c>
      <c r="I90" s="6">
        <v>1856827.38</v>
      </c>
      <c r="J90" s="6">
        <v>1610533.68</v>
      </c>
      <c r="K90" s="6">
        <f t="shared" si="30"/>
        <v>2233926.52</v>
      </c>
      <c r="L90" s="10">
        <v>539761.5</v>
      </c>
      <c r="M90" s="10">
        <v>635734.94999999995</v>
      </c>
      <c r="N90" s="10">
        <v>798806.84</v>
      </c>
      <c r="O90" s="10">
        <v>259623.23</v>
      </c>
      <c r="P90" s="6">
        <v>41268.839999999997</v>
      </c>
      <c r="Q90" s="6">
        <f t="shared" si="31"/>
        <v>3064945.37</v>
      </c>
      <c r="R90" s="10">
        <v>-265198.95</v>
      </c>
      <c r="S90" s="10">
        <v>1070102</v>
      </c>
      <c r="T90" s="10">
        <f t="shared" si="32"/>
        <v>2239866.8200000003</v>
      </c>
      <c r="U90" s="10">
        <v>231160.03</v>
      </c>
      <c r="V90" s="10">
        <v>676385</v>
      </c>
      <c r="W90" s="10">
        <v>1332321.79</v>
      </c>
      <c r="X90" s="10">
        <f t="shared" si="33"/>
        <v>20175.5</v>
      </c>
      <c r="Y90" s="10">
        <v>0</v>
      </c>
      <c r="Z90" s="10">
        <v>0</v>
      </c>
      <c r="AA90" s="10">
        <v>20175.5</v>
      </c>
      <c r="AB90" s="6"/>
      <c r="AC90" s="10">
        <v>786273.13</v>
      </c>
      <c r="AD90" s="10">
        <f t="shared" si="34"/>
        <v>15204240.85</v>
      </c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1:52" ht="14.1" customHeight="1" x14ac:dyDescent="0.25">
      <c r="A91" s="71" t="s">
        <v>175</v>
      </c>
      <c r="B91" s="1" t="s">
        <v>176</v>
      </c>
      <c r="C91" s="5">
        <f t="shared" si="29"/>
        <v>18257244</v>
      </c>
      <c r="D91" s="6">
        <v>1079224</v>
      </c>
      <c r="E91" s="6">
        <v>490072</v>
      </c>
      <c r="F91" s="6">
        <v>4941661</v>
      </c>
      <c r="G91" s="6">
        <v>913431</v>
      </c>
      <c r="H91" s="6">
        <v>1510196</v>
      </c>
      <c r="I91" s="6">
        <v>2367389</v>
      </c>
      <c r="J91" s="6">
        <v>1495503</v>
      </c>
      <c r="K91" s="6">
        <f t="shared" si="30"/>
        <v>1434062</v>
      </c>
      <c r="L91" s="10">
        <v>309561</v>
      </c>
      <c r="M91" s="10">
        <v>539287</v>
      </c>
      <c r="N91" s="10">
        <v>495406</v>
      </c>
      <c r="O91" s="10">
        <v>89808</v>
      </c>
      <c r="P91" s="6">
        <v>43568</v>
      </c>
      <c r="Q91" s="6">
        <f t="shared" si="31"/>
        <v>3982138</v>
      </c>
      <c r="R91" s="10">
        <v>1235409</v>
      </c>
      <c r="S91" s="10">
        <v>1426610</v>
      </c>
      <c r="T91" s="10">
        <f t="shared" si="32"/>
        <v>888084</v>
      </c>
      <c r="U91" s="10">
        <v>94964</v>
      </c>
      <c r="V91" s="10">
        <v>540000</v>
      </c>
      <c r="W91" s="10">
        <v>253120</v>
      </c>
      <c r="X91" s="10">
        <f t="shared" si="33"/>
        <v>432035</v>
      </c>
      <c r="Y91" s="10">
        <v>71192</v>
      </c>
      <c r="Z91" s="10">
        <v>0</v>
      </c>
      <c r="AA91" s="10">
        <v>360843</v>
      </c>
      <c r="AB91" s="6"/>
      <c r="AC91" s="10">
        <v>277300</v>
      </c>
      <c r="AD91" s="10">
        <f t="shared" si="34"/>
        <v>17979944</v>
      </c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1:52" ht="14.1" customHeight="1" x14ac:dyDescent="0.25">
      <c r="A92" s="71" t="s">
        <v>177</v>
      </c>
      <c r="B92" s="1" t="s">
        <v>178</v>
      </c>
      <c r="C92" s="5">
        <f t="shared" si="29"/>
        <v>8416762.1600000001</v>
      </c>
      <c r="D92" s="6">
        <v>815968.79</v>
      </c>
      <c r="E92" s="6">
        <v>128503.22</v>
      </c>
      <c r="F92" s="6">
        <v>2256941.3199999998</v>
      </c>
      <c r="G92" s="6">
        <v>209237.15</v>
      </c>
      <c r="H92" s="6">
        <v>730976.55</v>
      </c>
      <c r="I92" s="6">
        <v>1058182.54</v>
      </c>
      <c r="J92" s="6">
        <v>563013</v>
      </c>
      <c r="K92" s="6">
        <f t="shared" si="30"/>
        <v>2166276.3199999998</v>
      </c>
      <c r="L92" s="10">
        <v>218906.12</v>
      </c>
      <c r="M92" s="10">
        <v>537181.80000000005</v>
      </c>
      <c r="N92" s="10">
        <v>1326023.75</v>
      </c>
      <c r="O92" s="10">
        <v>84164.65</v>
      </c>
      <c r="P92" s="6">
        <v>21299.25</v>
      </c>
      <c r="Q92" s="6">
        <f t="shared" si="31"/>
        <v>466364.02</v>
      </c>
      <c r="R92" s="10">
        <v>89163.45</v>
      </c>
      <c r="S92" s="10">
        <v>0</v>
      </c>
      <c r="T92" s="10">
        <f t="shared" si="32"/>
        <v>127568.07</v>
      </c>
      <c r="U92" s="10">
        <v>29042.22</v>
      </c>
      <c r="V92" s="10">
        <v>30875</v>
      </c>
      <c r="W92" s="10">
        <v>67650.850000000006</v>
      </c>
      <c r="X92" s="10">
        <f t="shared" si="33"/>
        <v>249632.5</v>
      </c>
      <c r="Y92" s="10">
        <v>160842.5</v>
      </c>
      <c r="Z92" s="10">
        <v>0</v>
      </c>
      <c r="AA92" s="10">
        <v>88790</v>
      </c>
      <c r="AB92" s="6"/>
      <c r="AC92" s="10">
        <v>679007</v>
      </c>
      <c r="AD92" s="10">
        <f t="shared" si="34"/>
        <v>7737755.1600000001</v>
      </c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1:52" ht="14.1" customHeight="1" x14ac:dyDescent="0.25">
      <c r="A93" s="71" t="s">
        <v>179</v>
      </c>
      <c r="B93" s="1" t="s">
        <v>180</v>
      </c>
      <c r="C93" s="5">
        <f t="shared" si="29"/>
        <v>41363444.200000003</v>
      </c>
      <c r="D93" s="6">
        <v>9674049.7100000009</v>
      </c>
      <c r="E93" s="6">
        <v>793546.54</v>
      </c>
      <c r="F93" s="6">
        <v>10284815.02</v>
      </c>
      <c r="G93" s="6">
        <v>981215.67</v>
      </c>
      <c r="H93" s="6">
        <v>3151892.07</v>
      </c>
      <c r="I93" s="6">
        <v>6660218.0700000003</v>
      </c>
      <c r="J93" s="6">
        <v>2403246.0299999998</v>
      </c>
      <c r="K93" s="6">
        <f t="shared" si="30"/>
        <v>3470943.1</v>
      </c>
      <c r="L93" s="10">
        <v>572443.4</v>
      </c>
      <c r="M93" s="10">
        <v>1514265</v>
      </c>
      <c r="N93" s="10">
        <v>868557.26</v>
      </c>
      <c r="O93" s="10">
        <v>515677.44</v>
      </c>
      <c r="P93" s="6">
        <v>147354.28</v>
      </c>
      <c r="Q93" s="6">
        <f t="shared" si="31"/>
        <v>3796163.71</v>
      </c>
      <c r="R93" s="10">
        <v>251573.34</v>
      </c>
      <c r="S93" s="10">
        <v>0</v>
      </c>
      <c r="T93" s="10">
        <f t="shared" si="32"/>
        <v>2560681.6300000004</v>
      </c>
      <c r="U93" s="10">
        <v>543296.69999999995</v>
      </c>
      <c r="V93" s="10">
        <v>1770462.75</v>
      </c>
      <c r="W93" s="10">
        <v>246922.18</v>
      </c>
      <c r="X93" s="10">
        <f t="shared" si="33"/>
        <v>983908.74</v>
      </c>
      <c r="Y93" s="10">
        <v>902361.14</v>
      </c>
      <c r="Z93" s="10">
        <v>46837.65</v>
      </c>
      <c r="AA93" s="10">
        <v>34709.949999999997</v>
      </c>
      <c r="AB93" s="6"/>
      <c r="AC93" s="10">
        <v>4512292.93</v>
      </c>
      <c r="AD93" s="10">
        <f t="shared" si="34"/>
        <v>36851151.270000003</v>
      </c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1:52" ht="14.1" customHeight="1" x14ac:dyDescent="0.25">
      <c r="A94" s="71" t="s">
        <v>181</v>
      </c>
      <c r="B94" s="1" t="s">
        <v>182</v>
      </c>
      <c r="C94" s="5">
        <f t="shared" si="29"/>
        <v>7459844.7700000005</v>
      </c>
      <c r="D94" s="6">
        <v>1466017.91</v>
      </c>
      <c r="E94" s="6">
        <v>121705.65</v>
      </c>
      <c r="F94" s="6">
        <v>1867000.77</v>
      </c>
      <c r="G94" s="6">
        <v>310534.19</v>
      </c>
      <c r="H94" s="6">
        <v>597073.69999999995</v>
      </c>
      <c r="I94" s="6">
        <v>775576.2</v>
      </c>
      <c r="J94" s="6">
        <v>594821.79</v>
      </c>
      <c r="K94" s="6">
        <f t="shared" si="30"/>
        <v>972406.16999999993</v>
      </c>
      <c r="L94" s="10">
        <v>314951.58</v>
      </c>
      <c r="M94" s="10">
        <v>217106.4</v>
      </c>
      <c r="N94" s="10">
        <v>174026.89</v>
      </c>
      <c r="O94" s="10">
        <v>266321.3</v>
      </c>
      <c r="P94" s="6">
        <v>19564.900000000001</v>
      </c>
      <c r="Q94" s="6">
        <f t="shared" si="31"/>
        <v>735143.49</v>
      </c>
      <c r="R94" s="10">
        <v>61393.94</v>
      </c>
      <c r="S94" s="10">
        <v>413407</v>
      </c>
      <c r="T94" s="10">
        <f t="shared" si="32"/>
        <v>225573.8</v>
      </c>
      <c r="U94" s="10">
        <v>4029.25</v>
      </c>
      <c r="V94" s="10">
        <v>78500</v>
      </c>
      <c r="W94" s="10">
        <v>143044.54999999999</v>
      </c>
      <c r="X94" s="10">
        <f t="shared" si="33"/>
        <v>34768.75</v>
      </c>
      <c r="Y94" s="10">
        <v>0</v>
      </c>
      <c r="Z94" s="10">
        <v>0</v>
      </c>
      <c r="AA94" s="10">
        <v>34768.75</v>
      </c>
      <c r="AB94" s="6"/>
      <c r="AC94" s="10">
        <v>765645.2</v>
      </c>
      <c r="AD94" s="10">
        <f t="shared" si="34"/>
        <v>6694199.5700000003</v>
      </c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1:52" ht="14.1" customHeight="1" x14ac:dyDescent="0.25">
      <c r="A95" s="71" t="s">
        <v>183</v>
      </c>
      <c r="B95" s="1" t="s">
        <v>184</v>
      </c>
      <c r="C95" s="5">
        <f t="shared" si="29"/>
        <v>10802309.629999999</v>
      </c>
      <c r="D95" s="6">
        <v>1128224.2</v>
      </c>
      <c r="E95" s="6">
        <v>201854.4</v>
      </c>
      <c r="F95" s="6">
        <v>3204410.78</v>
      </c>
      <c r="G95" s="6">
        <v>467426.48</v>
      </c>
      <c r="H95" s="6">
        <v>1011219.5</v>
      </c>
      <c r="I95" s="6">
        <v>1628304.6</v>
      </c>
      <c r="J95" s="6">
        <v>757944.73</v>
      </c>
      <c r="K95" s="6">
        <f t="shared" si="30"/>
        <v>1656481.3099999998</v>
      </c>
      <c r="L95" s="10">
        <v>461913.05</v>
      </c>
      <c r="M95" s="10">
        <v>345970.9</v>
      </c>
      <c r="N95" s="10">
        <v>311619.15999999997</v>
      </c>
      <c r="O95" s="10">
        <v>536978.19999999995</v>
      </c>
      <c r="P95" s="6">
        <v>48745.1</v>
      </c>
      <c r="Q95" s="6">
        <f t="shared" si="31"/>
        <v>697698.53</v>
      </c>
      <c r="R95" s="10">
        <v>113651.21</v>
      </c>
      <c r="S95" s="10">
        <v>0</v>
      </c>
      <c r="T95" s="10">
        <f t="shared" si="32"/>
        <v>475390.57</v>
      </c>
      <c r="U95" s="10">
        <v>121144.62</v>
      </c>
      <c r="V95" s="10">
        <v>265410</v>
      </c>
      <c r="W95" s="10">
        <v>88835.95</v>
      </c>
      <c r="X95" s="10">
        <f t="shared" si="33"/>
        <v>108656.75</v>
      </c>
      <c r="Y95" s="10">
        <v>20</v>
      </c>
      <c r="Z95" s="10">
        <v>0</v>
      </c>
      <c r="AA95" s="10">
        <v>108636.75</v>
      </c>
      <c r="AB95" s="6"/>
      <c r="AC95" s="10">
        <v>1090239.7</v>
      </c>
      <c r="AD95" s="10">
        <f t="shared" si="34"/>
        <v>9712069.9299999997</v>
      </c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1:52" ht="14.1" customHeight="1" x14ac:dyDescent="0.25">
      <c r="A96" s="71" t="s">
        <v>185</v>
      </c>
      <c r="B96" s="1" t="s">
        <v>186</v>
      </c>
      <c r="C96" s="5">
        <f t="shared" si="29"/>
        <v>760036.39</v>
      </c>
      <c r="D96" s="6">
        <v>105641.55</v>
      </c>
      <c r="E96" s="6">
        <v>14877.85</v>
      </c>
      <c r="F96" s="6">
        <v>260326.95</v>
      </c>
      <c r="G96" s="6">
        <v>4211.5</v>
      </c>
      <c r="H96" s="6">
        <v>62290.8</v>
      </c>
      <c r="I96" s="6">
        <v>70151.460000000006</v>
      </c>
      <c r="J96" s="6">
        <v>21534.1</v>
      </c>
      <c r="K96" s="6">
        <f t="shared" si="30"/>
        <v>59764.450000000004</v>
      </c>
      <c r="L96" s="10">
        <v>33508.65</v>
      </c>
      <c r="M96" s="10">
        <v>0</v>
      </c>
      <c r="N96" s="10">
        <v>18978.75</v>
      </c>
      <c r="O96" s="10">
        <v>7277.05</v>
      </c>
      <c r="P96" s="6">
        <v>3803.35</v>
      </c>
      <c r="Q96" s="6">
        <f t="shared" si="31"/>
        <v>157434.38</v>
      </c>
      <c r="R96" s="10">
        <v>37396.6</v>
      </c>
      <c r="S96" s="10">
        <v>64121</v>
      </c>
      <c r="T96" s="10">
        <f t="shared" si="32"/>
        <v>380.45</v>
      </c>
      <c r="U96" s="10">
        <v>380.45</v>
      </c>
      <c r="V96" s="10">
        <v>0</v>
      </c>
      <c r="W96" s="10">
        <v>0</v>
      </c>
      <c r="X96" s="10">
        <f t="shared" si="33"/>
        <v>55536.33</v>
      </c>
      <c r="Y96" s="10">
        <v>55536.33</v>
      </c>
      <c r="Z96" s="10">
        <v>0</v>
      </c>
      <c r="AA96" s="10">
        <v>0</v>
      </c>
      <c r="AB96" s="6"/>
      <c r="AC96" s="10">
        <v>0</v>
      </c>
      <c r="AD96" s="10">
        <f t="shared" si="34"/>
        <v>760036.39</v>
      </c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1:52" ht="14.1" customHeight="1" x14ac:dyDescent="0.25">
      <c r="A97" s="71" t="s">
        <v>187</v>
      </c>
      <c r="B97" s="1" t="s">
        <v>188</v>
      </c>
      <c r="C97" s="5">
        <f t="shared" si="29"/>
        <v>3414715.2199999997</v>
      </c>
      <c r="D97" s="6">
        <v>243524.75</v>
      </c>
      <c r="E97" s="6">
        <v>58405.2</v>
      </c>
      <c r="F97" s="6">
        <v>1512403.94</v>
      </c>
      <c r="G97" s="6">
        <v>25245</v>
      </c>
      <c r="H97" s="6">
        <v>276061.3</v>
      </c>
      <c r="I97" s="6">
        <v>379011.55</v>
      </c>
      <c r="J97" s="6">
        <v>161320.31</v>
      </c>
      <c r="K97" s="6">
        <f t="shared" si="30"/>
        <v>389347.44</v>
      </c>
      <c r="L97" s="10">
        <v>102524.15</v>
      </c>
      <c r="M97" s="10">
        <v>190269</v>
      </c>
      <c r="N97" s="10">
        <v>80873.570000000007</v>
      </c>
      <c r="O97" s="10">
        <v>15680.72</v>
      </c>
      <c r="P97" s="6">
        <v>5764.1</v>
      </c>
      <c r="Q97" s="6">
        <f t="shared" si="31"/>
        <v>363631.63</v>
      </c>
      <c r="R97" s="10">
        <v>21942.6</v>
      </c>
      <c r="S97" s="10">
        <v>0</v>
      </c>
      <c r="T97" s="10">
        <f t="shared" si="32"/>
        <v>236509.13</v>
      </c>
      <c r="U97" s="10">
        <v>26308.18</v>
      </c>
      <c r="V97" s="10">
        <v>124582</v>
      </c>
      <c r="W97" s="10">
        <v>85618.95</v>
      </c>
      <c r="X97" s="10">
        <f t="shared" si="33"/>
        <v>105179.9</v>
      </c>
      <c r="Y97" s="10">
        <v>4068</v>
      </c>
      <c r="Z97" s="10">
        <v>0</v>
      </c>
      <c r="AA97" s="10">
        <v>101111.9</v>
      </c>
      <c r="AB97" s="6"/>
      <c r="AC97" s="10">
        <v>156410.29999999999</v>
      </c>
      <c r="AD97" s="10">
        <f t="shared" si="34"/>
        <v>3258304.92</v>
      </c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1:52" ht="14.1" customHeight="1" x14ac:dyDescent="0.25">
      <c r="A98" s="71" t="s">
        <v>189</v>
      </c>
      <c r="B98" s="1" t="s">
        <v>190</v>
      </c>
      <c r="C98" s="5">
        <f t="shared" si="29"/>
        <v>13240490.309999999</v>
      </c>
      <c r="D98" s="6">
        <v>906241.7</v>
      </c>
      <c r="E98" s="6">
        <v>402063.7</v>
      </c>
      <c r="F98" s="6">
        <v>3809533</v>
      </c>
      <c r="G98" s="6">
        <v>631159.25</v>
      </c>
      <c r="H98" s="6">
        <v>1181365.55</v>
      </c>
      <c r="I98" s="6">
        <v>2419961.7999999998</v>
      </c>
      <c r="J98" s="6">
        <v>1174355.55</v>
      </c>
      <c r="K98" s="6">
        <f t="shared" si="30"/>
        <v>1373988.1</v>
      </c>
      <c r="L98" s="10">
        <v>401333.65</v>
      </c>
      <c r="M98" s="10">
        <v>464383.95</v>
      </c>
      <c r="N98" s="10">
        <v>376466.05</v>
      </c>
      <c r="O98" s="10">
        <v>131804.45000000001</v>
      </c>
      <c r="P98" s="6">
        <v>47586.45</v>
      </c>
      <c r="Q98" s="6">
        <f t="shared" si="31"/>
        <v>1294235.21</v>
      </c>
      <c r="R98" s="10">
        <v>86952.25</v>
      </c>
      <c r="S98" s="10">
        <v>0</v>
      </c>
      <c r="T98" s="10">
        <f t="shared" si="32"/>
        <v>380530.31000000006</v>
      </c>
      <c r="U98" s="10">
        <v>46590.41</v>
      </c>
      <c r="V98" s="10">
        <v>288447</v>
      </c>
      <c r="W98" s="10">
        <v>45492.9</v>
      </c>
      <c r="X98" s="10">
        <f t="shared" si="33"/>
        <v>826752.65</v>
      </c>
      <c r="Y98" s="10">
        <v>0</v>
      </c>
      <c r="Z98" s="10">
        <v>700000</v>
      </c>
      <c r="AA98" s="10">
        <v>126752.65</v>
      </c>
      <c r="AB98" s="6"/>
      <c r="AC98" s="10">
        <v>705820.05</v>
      </c>
      <c r="AD98" s="10">
        <f t="shared" si="34"/>
        <v>12534670.259999998</v>
      </c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1:52" ht="14.1" customHeight="1" x14ac:dyDescent="0.25">
      <c r="A99" s="71" t="s">
        <v>191</v>
      </c>
      <c r="B99" s="1" t="s">
        <v>192</v>
      </c>
      <c r="C99" s="5">
        <f t="shared" si="29"/>
        <v>492954.02</v>
      </c>
      <c r="D99" s="6">
        <v>73682.100000000006</v>
      </c>
      <c r="E99" s="6">
        <v>6529.3</v>
      </c>
      <c r="F99" s="6">
        <v>194030.75</v>
      </c>
      <c r="G99" s="6">
        <v>3635.1</v>
      </c>
      <c r="H99" s="6">
        <v>56234.45</v>
      </c>
      <c r="I99" s="6">
        <v>43755.94</v>
      </c>
      <c r="J99" s="6">
        <v>24326.75</v>
      </c>
      <c r="K99" s="6">
        <f t="shared" si="30"/>
        <v>56354.400000000001</v>
      </c>
      <c r="L99" s="10">
        <v>26278.9</v>
      </c>
      <c r="M99" s="10">
        <v>10583.35</v>
      </c>
      <c r="N99" s="10">
        <v>17717.349999999999</v>
      </c>
      <c r="O99" s="10">
        <v>1774.8</v>
      </c>
      <c r="P99" s="6">
        <v>1828.05</v>
      </c>
      <c r="Q99" s="6">
        <f t="shared" si="31"/>
        <v>32577.18</v>
      </c>
      <c r="R99" s="10">
        <v>2771.6</v>
      </c>
      <c r="S99" s="10">
        <v>0</v>
      </c>
      <c r="T99" s="10">
        <f t="shared" si="32"/>
        <v>11243.46</v>
      </c>
      <c r="U99" s="10">
        <v>3418.46</v>
      </c>
      <c r="V99" s="10">
        <v>0</v>
      </c>
      <c r="W99" s="10">
        <v>7825</v>
      </c>
      <c r="X99" s="10">
        <f t="shared" si="33"/>
        <v>18562.12</v>
      </c>
      <c r="Y99" s="10">
        <v>-232.3</v>
      </c>
      <c r="Z99" s="10">
        <v>0</v>
      </c>
      <c r="AA99" s="10">
        <v>18794.419999999998</v>
      </c>
      <c r="AB99" s="6"/>
      <c r="AC99" s="10">
        <v>0</v>
      </c>
      <c r="AD99" s="10">
        <f t="shared" si="34"/>
        <v>492954.02</v>
      </c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1:52" ht="14.1" customHeight="1" x14ac:dyDescent="0.25">
      <c r="A100" s="71" t="s">
        <v>193</v>
      </c>
      <c r="B100" s="1" t="s">
        <v>194</v>
      </c>
      <c r="C100" s="5">
        <f t="shared" si="29"/>
        <v>7109384.8399999999</v>
      </c>
      <c r="D100" s="6">
        <v>429723.07</v>
      </c>
      <c r="E100" s="6">
        <v>149381.85</v>
      </c>
      <c r="F100" s="6">
        <v>1848112</v>
      </c>
      <c r="G100" s="6">
        <v>166718.65</v>
      </c>
      <c r="H100" s="6">
        <v>554102.5</v>
      </c>
      <c r="I100" s="6">
        <v>649381.54</v>
      </c>
      <c r="J100" s="6">
        <v>440861.61</v>
      </c>
      <c r="K100" s="6">
        <f t="shared" si="30"/>
        <v>685682.35</v>
      </c>
      <c r="L100" s="10">
        <v>242373.3</v>
      </c>
      <c r="M100" s="10">
        <v>246212.45</v>
      </c>
      <c r="N100" s="10">
        <v>158172.85</v>
      </c>
      <c r="O100" s="10">
        <v>38923.75</v>
      </c>
      <c r="P100" s="6">
        <v>23216.25</v>
      </c>
      <c r="Q100" s="6">
        <f t="shared" si="31"/>
        <v>2162205.02</v>
      </c>
      <c r="R100" s="10">
        <v>86923.45</v>
      </c>
      <c r="S100" s="10">
        <v>0</v>
      </c>
      <c r="T100" s="10">
        <f t="shared" si="32"/>
        <v>562691.77</v>
      </c>
      <c r="U100" s="10">
        <v>67973.62</v>
      </c>
      <c r="V100" s="10">
        <v>412630</v>
      </c>
      <c r="W100" s="10">
        <v>82088.149999999994</v>
      </c>
      <c r="X100" s="10">
        <f t="shared" si="33"/>
        <v>1512589.8</v>
      </c>
      <c r="Y100" s="10">
        <v>1012589.8</v>
      </c>
      <c r="Z100" s="10">
        <v>500000</v>
      </c>
      <c r="AA100" s="10">
        <v>0</v>
      </c>
      <c r="AB100" s="6"/>
      <c r="AC100" s="10">
        <v>457833</v>
      </c>
      <c r="AD100" s="10">
        <f t="shared" si="34"/>
        <v>6651551.8399999999</v>
      </c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1:52" ht="14.1" customHeight="1" x14ac:dyDescent="0.25">
      <c r="A101" s="71" t="s">
        <v>195</v>
      </c>
      <c r="B101" s="1" t="s">
        <v>196</v>
      </c>
      <c r="C101" s="5">
        <f t="shared" si="29"/>
        <v>76505505.409999996</v>
      </c>
      <c r="D101" s="6">
        <v>6520579.9400000004</v>
      </c>
      <c r="E101" s="6">
        <v>1230259.7</v>
      </c>
      <c r="F101" s="6">
        <v>17932063.329999998</v>
      </c>
      <c r="G101" s="6">
        <v>3454871.65</v>
      </c>
      <c r="H101" s="6">
        <v>5223676.78</v>
      </c>
      <c r="I101" s="6">
        <v>13056492.640000001</v>
      </c>
      <c r="J101" s="6">
        <v>5762735.8300000001</v>
      </c>
      <c r="K101" s="6">
        <f t="shared" si="30"/>
        <v>8929372.7400000002</v>
      </c>
      <c r="L101" s="10">
        <v>1910318.85</v>
      </c>
      <c r="M101" s="10">
        <v>5155546.47</v>
      </c>
      <c r="N101" s="10">
        <v>1336457.42</v>
      </c>
      <c r="O101" s="10">
        <v>527050</v>
      </c>
      <c r="P101" s="6">
        <v>123602.4</v>
      </c>
      <c r="Q101" s="6">
        <f t="shared" si="31"/>
        <v>14271850.4</v>
      </c>
      <c r="R101" s="10">
        <v>432463.76</v>
      </c>
      <c r="S101" s="10">
        <v>9716245</v>
      </c>
      <c r="T101" s="10">
        <f t="shared" si="32"/>
        <v>4060727.59</v>
      </c>
      <c r="U101" s="10">
        <v>1034986.34</v>
      </c>
      <c r="V101" s="10">
        <v>3025741.25</v>
      </c>
      <c r="W101" s="10">
        <v>0</v>
      </c>
      <c r="X101" s="10">
        <f t="shared" si="33"/>
        <v>62414.05</v>
      </c>
      <c r="Y101" s="10">
        <v>0</v>
      </c>
      <c r="Z101" s="10">
        <v>0</v>
      </c>
      <c r="AA101" s="10">
        <v>62414.05</v>
      </c>
      <c r="AB101" s="6"/>
      <c r="AC101" s="10">
        <v>2797339.85</v>
      </c>
      <c r="AD101" s="10">
        <f t="shared" si="34"/>
        <v>73708165.560000002</v>
      </c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1:52" ht="14.1" customHeight="1" x14ac:dyDescent="0.25">
      <c r="A102" s="71" t="s">
        <v>197</v>
      </c>
      <c r="B102" s="1" t="s">
        <v>198</v>
      </c>
      <c r="C102" s="5">
        <f t="shared" si="29"/>
        <v>350454.77999999997</v>
      </c>
      <c r="D102" s="6">
        <v>36019.5</v>
      </c>
      <c r="E102" s="6">
        <v>8937</v>
      </c>
      <c r="F102" s="6">
        <v>119568.9</v>
      </c>
      <c r="G102" s="6">
        <v>756</v>
      </c>
      <c r="H102" s="6">
        <v>28668.15</v>
      </c>
      <c r="I102" s="6">
        <v>34199</v>
      </c>
      <c r="J102" s="6">
        <v>10234.950000000001</v>
      </c>
      <c r="K102" s="6">
        <f t="shared" si="30"/>
        <v>23876.1</v>
      </c>
      <c r="L102" s="10">
        <v>10066.450000000001</v>
      </c>
      <c r="M102" s="10">
        <v>6467.4</v>
      </c>
      <c r="N102" s="10">
        <v>6194.25</v>
      </c>
      <c r="O102" s="10">
        <v>1148</v>
      </c>
      <c r="P102" s="6">
        <v>0</v>
      </c>
      <c r="Q102" s="6">
        <f t="shared" si="31"/>
        <v>88195.18</v>
      </c>
      <c r="R102" s="10">
        <v>5666.83</v>
      </c>
      <c r="S102" s="10">
        <v>0</v>
      </c>
      <c r="T102" s="10">
        <f t="shared" si="32"/>
        <v>2524.1</v>
      </c>
      <c r="U102" s="10">
        <v>275.64999999999998</v>
      </c>
      <c r="V102" s="10">
        <v>0</v>
      </c>
      <c r="W102" s="10">
        <v>2248.4499999999998</v>
      </c>
      <c r="X102" s="10">
        <f t="shared" si="33"/>
        <v>80004.25</v>
      </c>
      <c r="Y102" s="10">
        <v>80004.25</v>
      </c>
      <c r="Z102" s="10">
        <v>0</v>
      </c>
      <c r="AA102" s="10">
        <v>0</v>
      </c>
      <c r="AB102" s="6"/>
      <c r="AC102" s="10">
        <v>0</v>
      </c>
      <c r="AD102" s="10">
        <f t="shared" si="34"/>
        <v>350454.77999999997</v>
      </c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1:52" ht="14.1" customHeight="1" x14ac:dyDescent="0.25">
      <c r="A103" s="71" t="s">
        <v>199</v>
      </c>
      <c r="B103" s="1" t="s">
        <v>200</v>
      </c>
      <c r="C103" s="5">
        <f t="shared" si="29"/>
        <v>11852631.469999999</v>
      </c>
      <c r="D103" s="6">
        <v>1173907.7</v>
      </c>
      <c r="E103" s="6">
        <v>167086.70000000001</v>
      </c>
      <c r="F103" s="6">
        <v>3133468.4</v>
      </c>
      <c r="G103" s="6">
        <v>409113.25</v>
      </c>
      <c r="H103" s="6">
        <v>964049.45</v>
      </c>
      <c r="I103" s="6">
        <v>1284688.3999999999</v>
      </c>
      <c r="J103" s="6">
        <v>715850.77</v>
      </c>
      <c r="K103" s="6">
        <f t="shared" si="30"/>
        <v>1178039.1800000002</v>
      </c>
      <c r="L103" s="10">
        <v>244562.29</v>
      </c>
      <c r="M103" s="10">
        <v>551488</v>
      </c>
      <c r="N103" s="10">
        <v>339631.14</v>
      </c>
      <c r="O103" s="10">
        <v>42357.75</v>
      </c>
      <c r="P103" s="6">
        <v>107644.5</v>
      </c>
      <c r="Q103" s="6">
        <f t="shared" si="31"/>
        <v>2718783.12</v>
      </c>
      <c r="R103" s="10">
        <v>96093.3</v>
      </c>
      <c r="S103" s="10">
        <v>0</v>
      </c>
      <c r="T103" s="10">
        <f t="shared" si="32"/>
        <v>963166.27</v>
      </c>
      <c r="U103" s="10">
        <v>130083.45</v>
      </c>
      <c r="V103" s="10">
        <v>366513</v>
      </c>
      <c r="W103" s="10">
        <v>466569.82</v>
      </c>
      <c r="X103" s="10">
        <f t="shared" si="33"/>
        <v>1659523.55</v>
      </c>
      <c r="Y103" s="10">
        <v>1409523.55</v>
      </c>
      <c r="Z103" s="10">
        <v>250000</v>
      </c>
      <c r="AA103" s="10">
        <v>0</v>
      </c>
      <c r="AB103" s="6"/>
      <c r="AC103" s="10">
        <v>1059674.75</v>
      </c>
      <c r="AD103" s="10">
        <f t="shared" si="34"/>
        <v>10792956.719999999</v>
      </c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1:52" ht="14.1" customHeight="1" x14ac:dyDescent="0.25">
      <c r="A104" s="71" t="s">
        <v>201</v>
      </c>
      <c r="B104" s="1" t="s">
        <v>202</v>
      </c>
      <c r="C104" s="5">
        <f t="shared" si="29"/>
        <v>8223556.3599999994</v>
      </c>
      <c r="D104" s="6">
        <v>658251.14</v>
      </c>
      <c r="E104" s="6">
        <v>229283.8</v>
      </c>
      <c r="F104" s="6">
        <v>2285070.56</v>
      </c>
      <c r="G104" s="6">
        <v>214336</v>
      </c>
      <c r="H104" s="6">
        <v>781173.4</v>
      </c>
      <c r="I104" s="6">
        <v>1131700.43</v>
      </c>
      <c r="J104" s="6">
        <v>572936.61</v>
      </c>
      <c r="K104" s="6">
        <f t="shared" si="30"/>
        <v>1158374.56</v>
      </c>
      <c r="L104" s="10">
        <v>365088</v>
      </c>
      <c r="M104" s="10">
        <v>440120.9</v>
      </c>
      <c r="N104" s="10">
        <v>178731.11</v>
      </c>
      <c r="O104" s="10">
        <v>174434.55</v>
      </c>
      <c r="P104" s="6">
        <v>21559.85</v>
      </c>
      <c r="Q104" s="6">
        <f t="shared" si="31"/>
        <v>1170870.01</v>
      </c>
      <c r="R104" s="10">
        <v>26908.29</v>
      </c>
      <c r="S104" s="10">
        <v>0</v>
      </c>
      <c r="T104" s="10">
        <f t="shared" si="32"/>
        <v>1133234.52</v>
      </c>
      <c r="U104" s="10">
        <v>43994.93</v>
      </c>
      <c r="V104" s="10">
        <v>419926.8</v>
      </c>
      <c r="W104" s="10">
        <v>669312.79</v>
      </c>
      <c r="X104" s="10">
        <f t="shared" si="33"/>
        <v>10727.2</v>
      </c>
      <c r="Y104" s="10">
        <v>10727.2</v>
      </c>
      <c r="Z104" s="10">
        <v>0</v>
      </c>
      <c r="AA104" s="10">
        <v>0</v>
      </c>
      <c r="AB104" s="6"/>
      <c r="AC104" s="10">
        <v>738745.39</v>
      </c>
      <c r="AD104" s="10">
        <f t="shared" si="34"/>
        <v>7484810.9699999997</v>
      </c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1:52" ht="14.1" customHeight="1" x14ac:dyDescent="0.25">
      <c r="A105" s="71">
        <v>2235</v>
      </c>
      <c r="B105" s="1" t="s">
        <v>203</v>
      </c>
      <c r="C105" s="5">
        <f t="shared" si="29"/>
        <v>4270061.58</v>
      </c>
      <c r="D105" s="6">
        <v>375648.45</v>
      </c>
      <c r="E105" s="6">
        <v>61801.77</v>
      </c>
      <c r="F105" s="6">
        <v>1425055.8</v>
      </c>
      <c r="G105" s="6">
        <v>92922.35</v>
      </c>
      <c r="H105" s="6">
        <v>353163.45</v>
      </c>
      <c r="I105" s="6">
        <v>696391.4</v>
      </c>
      <c r="J105" s="6">
        <v>298668.05</v>
      </c>
      <c r="K105" s="6">
        <f t="shared" si="30"/>
        <v>486492.69999999995</v>
      </c>
      <c r="L105" s="10">
        <v>127216.65</v>
      </c>
      <c r="M105" s="10">
        <v>174600.05</v>
      </c>
      <c r="N105" s="10">
        <v>140594.85</v>
      </c>
      <c r="O105" s="10">
        <v>44081.15</v>
      </c>
      <c r="P105" s="6">
        <v>2344.15</v>
      </c>
      <c r="Q105" s="6">
        <f t="shared" si="31"/>
        <v>477573.46000000008</v>
      </c>
      <c r="R105" s="10">
        <v>51398.2</v>
      </c>
      <c r="S105" s="10">
        <v>0</v>
      </c>
      <c r="T105" s="10">
        <f t="shared" si="32"/>
        <v>367405.56000000006</v>
      </c>
      <c r="U105" s="10">
        <v>87970.16</v>
      </c>
      <c r="V105" s="10">
        <v>206037</v>
      </c>
      <c r="W105" s="10">
        <v>73398.399999999994</v>
      </c>
      <c r="X105" s="10">
        <f t="shared" si="33"/>
        <v>58769.7</v>
      </c>
      <c r="Y105" s="10">
        <v>0</v>
      </c>
      <c r="Z105" s="10">
        <v>58769.7</v>
      </c>
      <c r="AA105" s="10">
        <v>0</v>
      </c>
      <c r="AB105" s="6"/>
      <c r="AC105" s="10">
        <v>291643</v>
      </c>
      <c r="AD105" s="10">
        <f t="shared" si="34"/>
        <v>3978418.58</v>
      </c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1:52" ht="14.1" customHeight="1" x14ac:dyDescent="0.25">
      <c r="A106" s="71">
        <v>2236</v>
      </c>
      <c r="B106" s="1" t="s">
        <v>448</v>
      </c>
      <c r="C106" s="5">
        <f t="shared" si="29"/>
        <v>40113581.800000004</v>
      </c>
      <c r="D106" s="6">
        <v>2972352.8</v>
      </c>
      <c r="E106" s="6">
        <v>524371.55000000005</v>
      </c>
      <c r="F106" s="6">
        <v>10059031.75</v>
      </c>
      <c r="G106" s="6">
        <v>1907905.55</v>
      </c>
      <c r="H106" s="6">
        <v>2842687.75</v>
      </c>
      <c r="I106" s="6">
        <v>10691778.529999999</v>
      </c>
      <c r="J106" s="6">
        <v>1820334.3</v>
      </c>
      <c r="K106" s="6">
        <f t="shared" si="30"/>
        <v>4369746.9000000004</v>
      </c>
      <c r="L106" s="10">
        <v>1289568.45</v>
      </c>
      <c r="M106" s="10">
        <v>1973483.8</v>
      </c>
      <c r="N106" s="10">
        <v>725431.65</v>
      </c>
      <c r="O106" s="10">
        <v>381263</v>
      </c>
      <c r="P106" s="6">
        <v>950330.45</v>
      </c>
      <c r="Q106" s="6">
        <f t="shared" si="31"/>
        <v>3975042.22</v>
      </c>
      <c r="R106" s="10">
        <v>332390.75</v>
      </c>
      <c r="S106" s="10">
        <v>0</v>
      </c>
      <c r="T106" s="10">
        <f t="shared" si="32"/>
        <v>3615171.8200000003</v>
      </c>
      <c r="U106" s="10">
        <v>318096.02</v>
      </c>
      <c r="V106" s="10">
        <v>1767402.2</v>
      </c>
      <c r="W106" s="10">
        <v>1529673.6</v>
      </c>
      <c r="X106" s="10">
        <f t="shared" si="33"/>
        <v>27479.65</v>
      </c>
      <c r="Y106" s="10">
        <v>0</v>
      </c>
      <c r="Z106" s="10">
        <v>0</v>
      </c>
      <c r="AA106" s="10">
        <v>27479.65</v>
      </c>
      <c r="AB106" s="6"/>
      <c r="AC106" s="10">
        <v>3467432.55</v>
      </c>
      <c r="AD106" s="10">
        <f t="shared" si="34"/>
        <v>36646149.250000007</v>
      </c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1:52" ht="14.1" customHeight="1" x14ac:dyDescent="0.25">
      <c r="A107" s="71">
        <v>2237</v>
      </c>
      <c r="B107" s="1" t="s">
        <v>454</v>
      </c>
      <c r="C107" s="5">
        <f t="shared" si="29"/>
        <v>9606143.9199999999</v>
      </c>
      <c r="D107" s="6">
        <v>1137220.57</v>
      </c>
      <c r="E107" s="6">
        <v>183676.7</v>
      </c>
      <c r="F107" s="6">
        <v>3054254.19</v>
      </c>
      <c r="G107" s="6">
        <v>185206.96</v>
      </c>
      <c r="H107" s="6">
        <v>846148.95</v>
      </c>
      <c r="I107" s="6">
        <v>1319992.8500000001</v>
      </c>
      <c r="J107" s="6">
        <v>532217.43999999994</v>
      </c>
      <c r="K107" s="6">
        <f t="shared" si="30"/>
        <v>980441.49</v>
      </c>
      <c r="L107" s="10">
        <v>313857.26</v>
      </c>
      <c r="M107" s="10">
        <v>240775.25</v>
      </c>
      <c r="N107" s="10">
        <v>243862.63</v>
      </c>
      <c r="O107" s="10">
        <v>181946.35</v>
      </c>
      <c r="P107" s="6">
        <v>28986.55</v>
      </c>
      <c r="Q107" s="6">
        <f t="shared" si="31"/>
        <v>1337998.2200000002</v>
      </c>
      <c r="R107" s="10">
        <v>185316.39</v>
      </c>
      <c r="S107" s="10">
        <v>0</v>
      </c>
      <c r="T107" s="10">
        <f t="shared" si="32"/>
        <v>882671.23</v>
      </c>
      <c r="U107" s="10">
        <v>49137.01</v>
      </c>
      <c r="V107" s="10">
        <v>353800</v>
      </c>
      <c r="W107" s="10">
        <v>479734.22</v>
      </c>
      <c r="X107" s="10">
        <f t="shared" si="33"/>
        <v>270010.59999999998</v>
      </c>
      <c r="Y107" s="10">
        <v>0</v>
      </c>
      <c r="Z107" s="10">
        <v>0</v>
      </c>
      <c r="AA107" s="10">
        <v>270010.59999999998</v>
      </c>
      <c r="AB107" s="6"/>
      <c r="AC107" s="10">
        <v>455399.05</v>
      </c>
      <c r="AD107" s="10">
        <f t="shared" si="34"/>
        <v>9150744.8699999992</v>
      </c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1:52" ht="14.1" customHeight="1" x14ac:dyDescent="0.25">
      <c r="C108" s="5"/>
      <c r="D108" s="6"/>
      <c r="E108" s="6"/>
      <c r="F108" s="6"/>
      <c r="G108" s="6"/>
      <c r="H108" s="6"/>
      <c r="I108" s="6"/>
      <c r="J108" s="6"/>
      <c r="K108" s="6"/>
      <c r="L108" s="10"/>
      <c r="M108" s="10"/>
      <c r="N108" s="10"/>
      <c r="O108" s="10"/>
      <c r="P108" s="6"/>
      <c r="Q108" s="6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6"/>
      <c r="AC108" s="10"/>
      <c r="AD108" s="10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1:52" s="2" customFormat="1" ht="14.1" customHeight="1" x14ac:dyDescent="0.25">
      <c r="A109" s="75"/>
      <c r="B109" s="2" t="s">
        <v>204</v>
      </c>
      <c r="C109" s="5">
        <f t="shared" ref="C109:AA109" si="35">SUM(C110:C126)</f>
        <v>176127276.13999999</v>
      </c>
      <c r="D109" s="5">
        <f t="shared" si="35"/>
        <v>15769821.33</v>
      </c>
      <c r="E109" s="5">
        <f t="shared" si="35"/>
        <v>4952165.4900000012</v>
      </c>
      <c r="F109" s="5">
        <f t="shared" si="35"/>
        <v>51969919.019999996</v>
      </c>
      <c r="G109" s="5">
        <f t="shared" si="35"/>
        <v>6876094.0599999996</v>
      </c>
      <c r="H109" s="5">
        <f t="shared" si="35"/>
        <v>12274190.590000002</v>
      </c>
      <c r="I109" s="5">
        <f t="shared" si="35"/>
        <v>19231715.48</v>
      </c>
      <c r="J109" s="5">
        <f t="shared" si="35"/>
        <v>15168610.880000001</v>
      </c>
      <c r="K109" s="5">
        <f t="shared" si="35"/>
        <v>22057139.580000002</v>
      </c>
      <c r="L109" s="9">
        <f t="shared" si="35"/>
        <v>5795901.120000001</v>
      </c>
      <c r="M109" s="9">
        <f t="shared" si="35"/>
        <v>9576531.209999999</v>
      </c>
      <c r="N109" s="9">
        <f t="shared" si="35"/>
        <v>4870053.82</v>
      </c>
      <c r="O109" s="9">
        <f t="shared" si="35"/>
        <v>1814653.43</v>
      </c>
      <c r="P109" s="5">
        <f t="shared" si="35"/>
        <v>906021.87</v>
      </c>
      <c r="Q109" s="5">
        <f t="shared" si="35"/>
        <v>26921597.839999996</v>
      </c>
      <c r="R109" s="9">
        <f t="shared" si="35"/>
        <v>1902837.1100000006</v>
      </c>
      <c r="S109" s="9">
        <f t="shared" si="35"/>
        <v>5091379</v>
      </c>
      <c r="T109" s="9">
        <f t="shared" si="35"/>
        <v>10573369.57</v>
      </c>
      <c r="U109" s="9">
        <f t="shared" si="35"/>
        <v>1297350.5800000003</v>
      </c>
      <c r="V109" s="9">
        <f t="shared" si="35"/>
        <v>6474487.5999999996</v>
      </c>
      <c r="W109" s="9">
        <f t="shared" si="35"/>
        <v>2801531.3899999997</v>
      </c>
      <c r="X109" s="9">
        <f t="shared" si="35"/>
        <v>9354012.1600000001</v>
      </c>
      <c r="Y109" s="9">
        <f t="shared" si="35"/>
        <v>5761604.9299999997</v>
      </c>
      <c r="Z109" s="9">
        <f t="shared" si="35"/>
        <v>1431383.2</v>
      </c>
      <c r="AA109" s="9">
        <f t="shared" si="35"/>
        <v>2161024.0300000003</v>
      </c>
      <c r="AB109" s="9"/>
      <c r="AC109" s="9">
        <f>SUM(AC110:AC126)</f>
        <v>12209614.950000001</v>
      </c>
      <c r="AD109" s="9">
        <f>SUM(AD110:AD126)</f>
        <v>163917661.19000003</v>
      </c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1:52" ht="14.1" customHeight="1" x14ac:dyDescent="0.25">
      <c r="A110" s="71" t="s">
        <v>205</v>
      </c>
      <c r="B110" s="1" t="s">
        <v>206</v>
      </c>
      <c r="C110" s="5">
        <f t="shared" ref="C110:C126" si="36">SUM(D110:K110,P110,Q110)</f>
        <v>6978122.0999999996</v>
      </c>
      <c r="D110" s="6">
        <v>1034685.15</v>
      </c>
      <c r="E110" s="6">
        <v>209143.94</v>
      </c>
      <c r="F110" s="6">
        <v>1922431.5</v>
      </c>
      <c r="G110" s="6">
        <v>181827.85</v>
      </c>
      <c r="H110" s="6">
        <v>497229</v>
      </c>
      <c r="I110" s="6">
        <v>570057.53</v>
      </c>
      <c r="J110" s="6">
        <v>309253.2</v>
      </c>
      <c r="K110" s="6">
        <f t="shared" ref="K110:K126" si="37">SUM(L110:O110)</f>
        <v>934039.13000000012</v>
      </c>
      <c r="L110" s="10">
        <v>254719.7</v>
      </c>
      <c r="M110" s="10">
        <v>406013.65</v>
      </c>
      <c r="N110" s="10">
        <v>203237.88</v>
      </c>
      <c r="O110" s="10">
        <v>70067.899999999994</v>
      </c>
      <c r="P110" s="6">
        <v>70353.7</v>
      </c>
      <c r="Q110" s="6">
        <f t="shared" ref="Q110:Q126" si="38">SUM(R110:T110,X110)</f>
        <v>1249101.1000000001</v>
      </c>
      <c r="R110" s="10">
        <v>186550.05</v>
      </c>
      <c r="S110" s="10">
        <v>32852</v>
      </c>
      <c r="T110" s="10">
        <f t="shared" ref="T110:T126" si="39">SUM(U110:W110)</f>
        <v>1029699.05</v>
      </c>
      <c r="U110" s="10">
        <v>148331.68</v>
      </c>
      <c r="V110" s="10">
        <v>368317</v>
      </c>
      <c r="W110" s="10">
        <v>513050.37</v>
      </c>
      <c r="X110" s="10">
        <f t="shared" ref="X110:X126" si="40">SUM(Y110:AA110)</f>
        <v>0</v>
      </c>
      <c r="Y110" s="10">
        <v>0</v>
      </c>
      <c r="Z110" s="10">
        <v>0</v>
      </c>
      <c r="AA110" s="10">
        <v>0</v>
      </c>
      <c r="AB110" s="6"/>
      <c r="AC110" s="10">
        <v>859399.9</v>
      </c>
      <c r="AD110" s="10">
        <f t="shared" ref="AD110:AD126" si="41">C110-AC110</f>
        <v>6118722.1999999993</v>
      </c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1:52" ht="14.1" customHeight="1" x14ac:dyDescent="0.25">
      <c r="A111" s="71" t="s">
        <v>207</v>
      </c>
      <c r="B111" s="1" t="s">
        <v>208</v>
      </c>
      <c r="C111" s="5">
        <f t="shared" si="36"/>
        <v>23344008.720000003</v>
      </c>
      <c r="D111" s="6">
        <v>2004949.76</v>
      </c>
      <c r="E111" s="6">
        <v>446147.37</v>
      </c>
      <c r="F111" s="6">
        <v>6836128.8300000001</v>
      </c>
      <c r="G111" s="6">
        <v>737720.31</v>
      </c>
      <c r="H111" s="6">
        <v>1843469.7</v>
      </c>
      <c r="I111" s="6">
        <v>2328450</v>
      </c>
      <c r="J111" s="6">
        <v>2039968.74</v>
      </c>
      <c r="K111" s="6">
        <f t="shared" si="37"/>
        <v>3496876.0500000007</v>
      </c>
      <c r="L111" s="10">
        <v>1382979.1</v>
      </c>
      <c r="M111" s="10">
        <v>1133150.8</v>
      </c>
      <c r="N111" s="10">
        <v>766940.24</v>
      </c>
      <c r="O111" s="10">
        <v>213805.91</v>
      </c>
      <c r="P111" s="6">
        <v>66109.05</v>
      </c>
      <c r="Q111" s="6">
        <f t="shared" si="38"/>
        <v>3544188.91</v>
      </c>
      <c r="R111" s="10">
        <v>196452.79</v>
      </c>
      <c r="S111" s="10">
        <v>0</v>
      </c>
      <c r="T111" s="10">
        <f t="shared" si="39"/>
        <v>1947736.12</v>
      </c>
      <c r="U111" s="10">
        <v>323270.53999999998</v>
      </c>
      <c r="V111" s="10">
        <v>1202088</v>
      </c>
      <c r="W111" s="10">
        <v>422377.58</v>
      </c>
      <c r="X111" s="10">
        <f t="shared" si="40"/>
        <v>1400000</v>
      </c>
      <c r="Y111" s="10">
        <v>0</v>
      </c>
      <c r="Z111" s="10">
        <v>1400000</v>
      </c>
      <c r="AA111" s="10">
        <v>0</v>
      </c>
      <c r="AB111" s="6"/>
      <c r="AC111" s="10">
        <v>1488213.1</v>
      </c>
      <c r="AD111" s="10">
        <f t="shared" si="41"/>
        <v>21855795.620000001</v>
      </c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</row>
    <row r="112" spans="1:52" ht="14.1" customHeight="1" x14ac:dyDescent="0.25">
      <c r="A112" s="71" t="s">
        <v>209</v>
      </c>
      <c r="B112" s="1" t="s">
        <v>210</v>
      </c>
      <c r="C112" s="5">
        <f t="shared" si="36"/>
        <v>5228675.96</v>
      </c>
      <c r="D112" s="6">
        <v>436081.45</v>
      </c>
      <c r="E112" s="6">
        <v>180174.4</v>
      </c>
      <c r="F112" s="6">
        <v>1424028.15</v>
      </c>
      <c r="G112" s="6">
        <v>136511.4</v>
      </c>
      <c r="H112" s="6">
        <v>362588.65</v>
      </c>
      <c r="I112" s="6">
        <v>437084</v>
      </c>
      <c r="J112" s="6">
        <v>362566.2</v>
      </c>
      <c r="K112" s="6">
        <f t="shared" si="37"/>
        <v>612502.79999999993</v>
      </c>
      <c r="L112" s="10">
        <v>261152.6</v>
      </c>
      <c r="M112" s="10">
        <v>156606.85</v>
      </c>
      <c r="N112" s="10">
        <v>125788</v>
      </c>
      <c r="O112" s="10">
        <v>68955.350000000006</v>
      </c>
      <c r="P112" s="6">
        <v>9449.7999999999993</v>
      </c>
      <c r="Q112" s="6">
        <f t="shared" si="38"/>
        <v>1267689.1100000001</v>
      </c>
      <c r="R112" s="10">
        <v>86504.76</v>
      </c>
      <c r="S112" s="10">
        <v>936915</v>
      </c>
      <c r="T112" s="10">
        <f t="shared" si="39"/>
        <v>244269.35</v>
      </c>
      <c r="U112" s="10">
        <v>11256.4</v>
      </c>
      <c r="V112" s="10">
        <v>47250</v>
      </c>
      <c r="W112" s="10">
        <v>185762.95</v>
      </c>
      <c r="X112" s="10">
        <f t="shared" si="40"/>
        <v>0</v>
      </c>
      <c r="Y112" s="10">
        <v>0</v>
      </c>
      <c r="Z112" s="10">
        <v>0</v>
      </c>
      <c r="AA112" s="10">
        <v>0</v>
      </c>
      <c r="AB112" s="6"/>
      <c r="AC112" s="10">
        <v>139183</v>
      </c>
      <c r="AD112" s="10">
        <f t="shared" si="41"/>
        <v>5089492.96</v>
      </c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</row>
    <row r="113" spans="1:52" ht="14.1" customHeight="1" x14ac:dyDescent="0.25">
      <c r="A113" s="71" t="s">
        <v>211</v>
      </c>
      <c r="B113" s="1" t="s">
        <v>212</v>
      </c>
      <c r="C113" s="5">
        <f t="shared" si="36"/>
        <v>1997844.32</v>
      </c>
      <c r="D113" s="6">
        <v>263090.34999999998</v>
      </c>
      <c r="E113" s="6">
        <v>48765.95</v>
      </c>
      <c r="F113" s="6">
        <v>573797.80000000005</v>
      </c>
      <c r="G113" s="6">
        <v>17384.3</v>
      </c>
      <c r="H113" s="6">
        <v>126477.05</v>
      </c>
      <c r="I113" s="6">
        <v>237054.75</v>
      </c>
      <c r="J113" s="6">
        <v>150440.26999999999</v>
      </c>
      <c r="K113" s="6">
        <f t="shared" si="37"/>
        <v>358089.14999999997</v>
      </c>
      <c r="L113" s="10">
        <v>94946.05</v>
      </c>
      <c r="M113" s="10">
        <v>165839.25</v>
      </c>
      <c r="N113" s="10">
        <v>73852.55</v>
      </c>
      <c r="O113" s="10">
        <v>23451.3</v>
      </c>
      <c r="P113" s="6">
        <v>15930.7</v>
      </c>
      <c r="Q113" s="6">
        <f t="shared" si="38"/>
        <v>206814</v>
      </c>
      <c r="R113" s="10">
        <v>39780.25</v>
      </c>
      <c r="S113" s="10">
        <v>0</v>
      </c>
      <c r="T113" s="10">
        <f t="shared" si="39"/>
        <v>64691.240000000005</v>
      </c>
      <c r="U113" s="10">
        <v>5216.54</v>
      </c>
      <c r="V113" s="10">
        <v>40100</v>
      </c>
      <c r="W113" s="10">
        <v>19374.7</v>
      </c>
      <c r="X113" s="10">
        <f t="shared" si="40"/>
        <v>102342.51</v>
      </c>
      <c r="Y113" s="10">
        <v>102342.51</v>
      </c>
      <c r="Z113" s="10">
        <v>0</v>
      </c>
      <c r="AA113" s="10">
        <v>0</v>
      </c>
      <c r="AB113" s="6"/>
      <c r="AC113" s="10">
        <v>58725</v>
      </c>
      <c r="AD113" s="10">
        <f t="shared" si="41"/>
        <v>1939119.32</v>
      </c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</row>
    <row r="114" spans="1:52" ht="14.1" customHeight="1" x14ac:dyDescent="0.25">
      <c r="A114" s="71" t="s">
        <v>213</v>
      </c>
      <c r="B114" s="1" t="s">
        <v>214</v>
      </c>
      <c r="C114" s="5">
        <f t="shared" si="36"/>
        <v>2702042.54</v>
      </c>
      <c r="D114" s="6">
        <v>294103.95</v>
      </c>
      <c r="E114" s="6">
        <v>73564.399999999994</v>
      </c>
      <c r="F114" s="6">
        <v>846974.05</v>
      </c>
      <c r="G114" s="6">
        <v>15345.4</v>
      </c>
      <c r="H114" s="6">
        <v>217705.60000000001</v>
      </c>
      <c r="I114" s="6">
        <v>278216.15000000002</v>
      </c>
      <c r="J114" s="6">
        <v>157492.95000000001</v>
      </c>
      <c r="K114" s="6">
        <f t="shared" si="37"/>
        <v>393657.64999999997</v>
      </c>
      <c r="L114" s="10">
        <v>69576.899999999994</v>
      </c>
      <c r="M114" s="10">
        <v>200557.8</v>
      </c>
      <c r="N114" s="10">
        <v>90252.5</v>
      </c>
      <c r="O114" s="10">
        <v>33270.449999999997</v>
      </c>
      <c r="P114" s="6">
        <v>64291.65</v>
      </c>
      <c r="Q114" s="6">
        <f t="shared" si="38"/>
        <v>360690.74</v>
      </c>
      <c r="R114" s="10">
        <v>16546.8</v>
      </c>
      <c r="S114" s="10">
        <v>0</v>
      </c>
      <c r="T114" s="10">
        <f t="shared" si="39"/>
        <v>78611.19</v>
      </c>
      <c r="U114" s="10">
        <v>8967.85</v>
      </c>
      <c r="V114" s="10">
        <v>57563</v>
      </c>
      <c r="W114" s="10">
        <v>12080.34</v>
      </c>
      <c r="X114" s="10">
        <f t="shared" si="40"/>
        <v>265532.75</v>
      </c>
      <c r="Y114" s="10">
        <v>265532.75</v>
      </c>
      <c r="Z114" s="10">
        <v>0</v>
      </c>
      <c r="AA114" s="10">
        <v>0</v>
      </c>
      <c r="AB114" s="6"/>
      <c r="AC114" s="10">
        <v>26014.45</v>
      </c>
      <c r="AD114" s="10">
        <f t="shared" si="41"/>
        <v>2676028.09</v>
      </c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</row>
    <row r="115" spans="1:52" ht="14.1" customHeight="1" x14ac:dyDescent="0.25">
      <c r="A115" s="71" t="s">
        <v>215</v>
      </c>
      <c r="B115" s="1" t="s">
        <v>216</v>
      </c>
      <c r="C115" s="5">
        <f t="shared" si="36"/>
        <v>1077489.1199999999</v>
      </c>
      <c r="D115" s="6">
        <v>102198.39999999999</v>
      </c>
      <c r="E115" s="6">
        <v>39070.1</v>
      </c>
      <c r="F115" s="6">
        <v>343633.35</v>
      </c>
      <c r="G115" s="6">
        <v>17198.5</v>
      </c>
      <c r="H115" s="6">
        <v>92994.15</v>
      </c>
      <c r="I115" s="6">
        <v>120501.95</v>
      </c>
      <c r="J115" s="6">
        <v>40040.300000000003</v>
      </c>
      <c r="K115" s="6">
        <f t="shared" si="37"/>
        <v>169420.19999999998</v>
      </c>
      <c r="L115" s="10">
        <v>72757.399999999994</v>
      </c>
      <c r="M115" s="10">
        <v>51448.45</v>
      </c>
      <c r="N115" s="10">
        <v>28114.2</v>
      </c>
      <c r="O115" s="10">
        <v>17100.150000000001</v>
      </c>
      <c r="P115" s="6">
        <v>5341.1</v>
      </c>
      <c r="Q115" s="6">
        <f t="shared" si="38"/>
        <v>147091.07</v>
      </c>
      <c r="R115" s="10">
        <v>18294.8</v>
      </c>
      <c r="S115" s="10">
        <v>0</v>
      </c>
      <c r="T115" s="10">
        <f t="shared" si="39"/>
        <v>101057.42000000001</v>
      </c>
      <c r="U115" s="10">
        <v>2382.02</v>
      </c>
      <c r="V115" s="10">
        <v>71150</v>
      </c>
      <c r="W115" s="10">
        <v>27525.4</v>
      </c>
      <c r="X115" s="10">
        <f t="shared" si="40"/>
        <v>27738.85</v>
      </c>
      <c r="Y115" s="10">
        <v>27738.85</v>
      </c>
      <c r="Z115" s="10">
        <v>0</v>
      </c>
      <c r="AA115" s="10">
        <v>0</v>
      </c>
      <c r="AB115" s="6"/>
      <c r="AC115" s="10">
        <v>43550</v>
      </c>
      <c r="AD115" s="10">
        <f t="shared" si="41"/>
        <v>1033939.1199999999</v>
      </c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</row>
    <row r="116" spans="1:52" ht="14.1" customHeight="1" x14ac:dyDescent="0.25">
      <c r="A116" s="71" t="s">
        <v>217</v>
      </c>
      <c r="B116" s="1" t="s">
        <v>218</v>
      </c>
      <c r="C116" s="5">
        <f t="shared" si="36"/>
        <v>1780240.04</v>
      </c>
      <c r="D116" s="6">
        <v>316361.84999999998</v>
      </c>
      <c r="E116" s="6">
        <v>26363.200000000001</v>
      </c>
      <c r="F116" s="6">
        <v>312777.7</v>
      </c>
      <c r="G116" s="6">
        <v>26373.95</v>
      </c>
      <c r="H116" s="6">
        <v>86007.1</v>
      </c>
      <c r="I116" s="6">
        <v>83463.490000000005</v>
      </c>
      <c r="J116" s="6">
        <v>65944.25</v>
      </c>
      <c r="K116" s="6">
        <f t="shared" si="37"/>
        <v>169858.1</v>
      </c>
      <c r="L116" s="10">
        <v>60989.85</v>
      </c>
      <c r="M116" s="10">
        <v>30981.65</v>
      </c>
      <c r="N116" s="10">
        <v>48307.6</v>
      </c>
      <c r="O116" s="10">
        <v>29579</v>
      </c>
      <c r="P116" s="6">
        <v>522</v>
      </c>
      <c r="Q116" s="6">
        <f t="shared" si="38"/>
        <v>692568.4</v>
      </c>
      <c r="R116" s="10">
        <v>-2545.1</v>
      </c>
      <c r="S116" s="10">
        <v>633480</v>
      </c>
      <c r="T116" s="10">
        <f t="shared" si="39"/>
        <v>7034.0999999999995</v>
      </c>
      <c r="U116" s="10">
        <v>506.9</v>
      </c>
      <c r="V116" s="10">
        <v>0</v>
      </c>
      <c r="W116" s="10">
        <v>6527.2</v>
      </c>
      <c r="X116" s="10">
        <f t="shared" si="40"/>
        <v>54599.4</v>
      </c>
      <c r="Y116" s="10">
        <v>54117.599999999999</v>
      </c>
      <c r="Z116" s="10">
        <v>0</v>
      </c>
      <c r="AA116" s="10">
        <v>481.8</v>
      </c>
      <c r="AB116" s="6"/>
      <c r="AC116" s="10">
        <v>17186.75</v>
      </c>
      <c r="AD116" s="10">
        <f t="shared" si="41"/>
        <v>1763053.29</v>
      </c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</row>
    <row r="117" spans="1:52" ht="14.1" customHeight="1" x14ac:dyDescent="0.25">
      <c r="A117" s="71" t="s">
        <v>219</v>
      </c>
      <c r="B117" s="1" t="s">
        <v>220</v>
      </c>
      <c r="C117" s="5">
        <f t="shared" si="36"/>
        <v>17245880.210000001</v>
      </c>
      <c r="D117" s="6">
        <v>1302433.98</v>
      </c>
      <c r="E117" s="6">
        <v>474388.2</v>
      </c>
      <c r="F117" s="6">
        <v>6298329.1699999999</v>
      </c>
      <c r="G117" s="6">
        <v>275237.03999999998</v>
      </c>
      <c r="H117" s="6">
        <v>1363013.95</v>
      </c>
      <c r="I117" s="6">
        <v>1822295.78</v>
      </c>
      <c r="J117" s="6">
        <v>1384399.07</v>
      </c>
      <c r="K117" s="6">
        <f t="shared" si="37"/>
        <v>1606944.45</v>
      </c>
      <c r="L117" s="10">
        <v>537774.9</v>
      </c>
      <c r="M117" s="10">
        <v>462256.75</v>
      </c>
      <c r="N117" s="10">
        <v>473716</v>
      </c>
      <c r="O117" s="10">
        <v>133196.79999999999</v>
      </c>
      <c r="P117" s="6">
        <v>56663.9</v>
      </c>
      <c r="Q117" s="6">
        <f t="shared" si="38"/>
        <v>2662174.67</v>
      </c>
      <c r="R117" s="10">
        <v>40296.800000000003</v>
      </c>
      <c r="S117" s="10">
        <v>0</v>
      </c>
      <c r="T117" s="10">
        <f t="shared" si="39"/>
        <v>1199275.6100000001</v>
      </c>
      <c r="U117" s="10">
        <v>163933.98000000001</v>
      </c>
      <c r="V117" s="10">
        <v>897145.6</v>
      </c>
      <c r="W117" s="10">
        <v>138196.03</v>
      </c>
      <c r="X117" s="10">
        <f t="shared" si="40"/>
        <v>1422602.26</v>
      </c>
      <c r="Y117" s="10">
        <v>1420000</v>
      </c>
      <c r="Z117" s="10">
        <v>0</v>
      </c>
      <c r="AA117" s="10">
        <v>2602.2600000000002</v>
      </c>
      <c r="AB117" s="6"/>
      <c r="AC117" s="10">
        <v>426586</v>
      </c>
      <c r="AD117" s="10">
        <f t="shared" si="41"/>
        <v>16819294.210000001</v>
      </c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</row>
    <row r="118" spans="1:52" ht="14.1" customHeight="1" x14ac:dyDescent="0.25">
      <c r="A118" s="71" t="s">
        <v>221</v>
      </c>
      <c r="B118" s="1" t="s">
        <v>222</v>
      </c>
      <c r="C118" s="5">
        <f t="shared" si="36"/>
        <v>27143016.120000005</v>
      </c>
      <c r="D118" s="6">
        <v>2245591.62</v>
      </c>
      <c r="E118" s="6">
        <v>525531.41</v>
      </c>
      <c r="F118" s="6">
        <v>7952158.71</v>
      </c>
      <c r="G118" s="6">
        <v>1518850.52</v>
      </c>
      <c r="H118" s="6">
        <v>1720073.14</v>
      </c>
      <c r="I118" s="6">
        <v>3489469.15</v>
      </c>
      <c r="J118" s="6">
        <v>2137226.6800000002</v>
      </c>
      <c r="K118" s="6">
        <f t="shared" si="37"/>
        <v>4632428.33</v>
      </c>
      <c r="L118" s="10">
        <v>1373533.58</v>
      </c>
      <c r="M118" s="10">
        <v>2134710.59</v>
      </c>
      <c r="N118" s="10">
        <v>691145.36</v>
      </c>
      <c r="O118" s="10">
        <v>433038.8</v>
      </c>
      <c r="P118" s="6">
        <v>89179.87</v>
      </c>
      <c r="Q118" s="6">
        <f t="shared" si="38"/>
        <v>2832506.69</v>
      </c>
      <c r="R118" s="10">
        <v>492256.4</v>
      </c>
      <c r="S118" s="10">
        <v>0</v>
      </c>
      <c r="T118" s="10">
        <f t="shared" si="39"/>
        <v>2329638.86</v>
      </c>
      <c r="U118" s="10">
        <v>358345.71</v>
      </c>
      <c r="V118" s="10">
        <v>1770870</v>
      </c>
      <c r="W118" s="10">
        <v>200423.15</v>
      </c>
      <c r="X118" s="10">
        <f t="shared" si="40"/>
        <v>10611.43</v>
      </c>
      <c r="Y118" s="10">
        <v>10611.43</v>
      </c>
      <c r="Z118" s="10">
        <v>0</v>
      </c>
      <c r="AA118" s="10">
        <v>0</v>
      </c>
      <c r="AB118" s="6"/>
      <c r="AC118" s="10">
        <v>3308398.18</v>
      </c>
      <c r="AD118" s="10">
        <f t="shared" si="41"/>
        <v>23834617.940000005</v>
      </c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</row>
    <row r="119" spans="1:52" ht="14.1" customHeight="1" x14ac:dyDescent="0.25">
      <c r="A119" s="71" t="s">
        <v>223</v>
      </c>
      <c r="B119" s="1" t="s">
        <v>224</v>
      </c>
      <c r="C119" s="5">
        <f t="shared" si="36"/>
        <v>2427658.5999999996</v>
      </c>
      <c r="D119" s="6">
        <v>225726.87</v>
      </c>
      <c r="E119" s="6">
        <v>47685.8</v>
      </c>
      <c r="F119" s="6">
        <v>905656.27</v>
      </c>
      <c r="G119" s="6">
        <v>50481.7</v>
      </c>
      <c r="H119" s="6">
        <v>231748.4</v>
      </c>
      <c r="I119" s="6">
        <v>279463</v>
      </c>
      <c r="J119" s="6">
        <v>121305.3</v>
      </c>
      <c r="K119" s="6">
        <f t="shared" si="37"/>
        <v>259724.66</v>
      </c>
      <c r="L119" s="10">
        <v>78652.3</v>
      </c>
      <c r="M119" s="10">
        <v>108231.26</v>
      </c>
      <c r="N119" s="10">
        <v>68172.399999999994</v>
      </c>
      <c r="O119" s="10">
        <v>4668.7</v>
      </c>
      <c r="P119" s="6">
        <v>2739.9</v>
      </c>
      <c r="Q119" s="6">
        <f t="shared" si="38"/>
        <v>303126.69999999995</v>
      </c>
      <c r="R119" s="10">
        <v>54897.4</v>
      </c>
      <c r="S119" s="10">
        <v>120495</v>
      </c>
      <c r="T119" s="10">
        <f t="shared" si="39"/>
        <v>52449.99</v>
      </c>
      <c r="U119" s="10">
        <v>10507.59</v>
      </c>
      <c r="V119" s="10">
        <v>34566</v>
      </c>
      <c r="W119" s="10">
        <v>7376.4</v>
      </c>
      <c r="X119" s="10">
        <f t="shared" si="40"/>
        <v>75284.31</v>
      </c>
      <c r="Y119" s="10">
        <v>75000</v>
      </c>
      <c r="Z119" s="10">
        <v>0</v>
      </c>
      <c r="AA119" s="10">
        <v>284.31</v>
      </c>
      <c r="AB119" s="6"/>
      <c r="AC119" s="10">
        <v>8386.31</v>
      </c>
      <c r="AD119" s="10">
        <f t="shared" si="41"/>
        <v>2419272.2899999996</v>
      </c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</row>
    <row r="120" spans="1:52" ht="14.1" customHeight="1" x14ac:dyDescent="0.25">
      <c r="A120" s="71" t="s">
        <v>225</v>
      </c>
      <c r="B120" s="1" t="s">
        <v>226</v>
      </c>
      <c r="C120" s="5">
        <f t="shared" si="36"/>
        <v>2923339.9699999997</v>
      </c>
      <c r="D120" s="6">
        <v>386512.15</v>
      </c>
      <c r="E120" s="6">
        <v>78063.75</v>
      </c>
      <c r="F120" s="6">
        <v>765816.45</v>
      </c>
      <c r="G120" s="6">
        <v>85341.9</v>
      </c>
      <c r="H120" s="6">
        <v>189510.1</v>
      </c>
      <c r="I120" s="6">
        <v>280668.34999999998</v>
      </c>
      <c r="J120" s="6">
        <v>179252.9</v>
      </c>
      <c r="K120" s="6">
        <f t="shared" si="37"/>
        <v>484507.19</v>
      </c>
      <c r="L120" s="10">
        <v>129694.7</v>
      </c>
      <c r="M120" s="10">
        <v>190435.55</v>
      </c>
      <c r="N120" s="10">
        <v>154449.4</v>
      </c>
      <c r="O120" s="10">
        <v>9927.5400000000009</v>
      </c>
      <c r="P120" s="6">
        <v>5067.55</v>
      </c>
      <c r="Q120" s="6">
        <f t="shared" si="38"/>
        <v>468599.63</v>
      </c>
      <c r="R120" s="10">
        <v>28222.85</v>
      </c>
      <c r="S120" s="10">
        <v>276254</v>
      </c>
      <c r="T120" s="10">
        <f t="shared" si="39"/>
        <v>164122.78</v>
      </c>
      <c r="U120" s="10">
        <v>2744.63</v>
      </c>
      <c r="V120" s="10">
        <v>75015</v>
      </c>
      <c r="W120" s="10">
        <v>86363.15</v>
      </c>
      <c r="X120" s="10">
        <f t="shared" si="40"/>
        <v>0</v>
      </c>
      <c r="Y120" s="10">
        <v>0</v>
      </c>
      <c r="Z120" s="10">
        <v>0</v>
      </c>
      <c r="AA120" s="10">
        <v>0</v>
      </c>
      <c r="AB120" s="6"/>
      <c r="AC120" s="10">
        <v>0</v>
      </c>
      <c r="AD120" s="10">
        <f t="shared" si="41"/>
        <v>2923339.9699999997</v>
      </c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</row>
    <row r="121" spans="1:52" ht="14.1" customHeight="1" x14ac:dyDescent="0.25">
      <c r="A121" s="71" t="s">
        <v>227</v>
      </c>
      <c r="B121" s="1" t="s">
        <v>228</v>
      </c>
      <c r="C121" s="5">
        <f t="shared" si="36"/>
        <v>8761220.5499999989</v>
      </c>
      <c r="D121" s="6">
        <v>1117283.6000000001</v>
      </c>
      <c r="E121" s="6">
        <v>215692.55</v>
      </c>
      <c r="F121" s="6">
        <v>2537159.4</v>
      </c>
      <c r="G121" s="6">
        <v>93069.85</v>
      </c>
      <c r="H121" s="6">
        <v>647572.19999999995</v>
      </c>
      <c r="I121" s="6">
        <v>1022286.1</v>
      </c>
      <c r="J121" s="6">
        <v>521087.13</v>
      </c>
      <c r="K121" s="6">
        <f t="shared" si="37"/>
        <v>988201.59</v>
      </c>
      <c r="L121" s="10">
        <v>312622.5</v>
      </c>
      <c r="M121" s="10">
        <v>351013.25</v>
      </c>
      <c r="N121" s="10">
        <v>252798.19</v>
      </c>
      <c r="O121" s="10">
        <v>71767.649999999994</v>
      </c>
      <c r="P121" s="6">
        <v>89929</v>
      </c>
      <c r="Q121" s="6">
        <f t="shared" si="38"/>
        <v>1528939.13</v>
      </c>
      <c r="R121" s="10">
        <v>224606.07</v>
      </c>
      <c r="S121" s="10">
        <v>0</v>
      </c>
      <c r="T121" s="10">
        <f t="shared" si="39"/>
        <v>475949.86</v>
      </c>
      <c r="U121" s="10">
        <v>88357.02</v>
      </c>
      <c r="V121" s="10">
        <v>297744</v>
      </c>
      <c r="W121" s="10">
        <v>89848.84</v>
      </c>
      <c r="X121" s="10">
        <f t="shared" si="40"/>
        <v>828383.2</v>
      </c>
      <c r="Y121" s="10">
        <v>800000</v>
      </c>
      <c r="Z121" s="10">
        <v>28383.200000000001</v>
      </c>
      <c r="AA121" s="10">
        <v>0</v>
      </c>
      <c r="AB121" s="6"/>
      <c r="AC121" s="10">
        <v>819333.6</v>
      </c>
      <c r="AD121" s="10">
        <f t="shared" si="41"/>
        <v>7941886.9499999993</v>
      </c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</row>
    <row r="122" spans="1:52" ht="14.1" customHeight="1" x14ac:dyDescent="0.25">
      <c r="A122" s="71" t="s">
        <v>229</v>
      </c>
      <c r="B122" s="1" t="s">
        <v>230</v>
      </c>
      <c r="C122" s="5">
        <f t="shared" si="36"/>
        <v>4899994.66</v>
      </c>
      <c r="D122" s="6">
        <v>641949.69999999995</v>
      </c>
      <c r="E122" s="6">
        <v>130151.15</v>
      </c>
      <c r="F122" s="6">
        <v>1306621.2</v>
      </c>
      <c r="G122" s="6">
        <v>147913.9</v>
      </c>
      <c r="H122" s="6">
        <v>385953.55</v>
      </c>
      <c r="I122" s="6">
        <v>374954.9</v>
      </c>
      <c r="J122" s="6">
        <v>405997.9</v>
      </c>
      <c r="K122" s="6">
        <f t="shared" si="37"/>
        <v>500416.51</v>
      </c>
      <c r="L122" s="10">
        <v>139690.15</v>
      </c>
      <c r="M122" s="10">
        <v>198706.46</v>
      </c>
      <c r="N122" s="10">
        <v>136660.75</v>
      </c>
      <c r="O122" s="10">
        <v>25359.15</v>
      </c>
      <c r="P122" s="6">
        <v>36793.449999999997</v>
      </c>
      <c r="Q122" s="6">
        <f t="shared" si="38"/>
        <v>969242.4</v>
      </c>
      <c r="R122" s="10">
        <v>98364.05</v>
      </c>
      <c r="S122" s="10">
        <v>610380</v>
      </c>
      <c r="T122" s="10">
        <f t="shared" si="39"/>
        <v>244598</v>
      </c>
      <c r="U122" s="10">
        <v>34775.699999999997</v>
      </c>
      <c r="V122" s="10">
        <v>78000</v>
      </c>
      <c r="W122" s="10">
        <v>131822.29999999999</v>
      </c>
      <c r="X122" s="10">
        <f t="shared" si="40"/>
        <v>15900.35</v>
      </c>
      <c r="Y122" s="10">
        <v>15000</v>
      </c>
      <c r="Z122" s="10">
        <v>0</v>
      </c>
      <c r="AA122" s="10">
        <v>900.35</v>
      </c>
      <c r="AB122" s="6"/>
      <c r="AC122" s="10">
        <v>242225.55</v>
      </c>
      <c r="AD122" s="10">
        <f t="shared" si="41"/>
        <v>4657769.1100000003</v>
      </c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</row>
    <row r="123" spans="1:52" ht="14.1" customHeight="1" x14ac:dyDescent="0.25">
      <c r="A123" s="71" t="s">
        <v>231</v>
      </c>
      <c r="B123" s="1" t="s">
        <v>232</v>
      </c>
      <c r="C123" s="5">
        <f t="shared" si="36"/>
        <v>43562265.740000002</v>
      </c>
      <c r="D123" s="6">
        <v>3410377.97</v>
      </c>
      <c r="E123" s="6">
        <v>1961506.42</v>
      </c>
      <c r="F123" s="6">
        <v>13346611.1</v>
      </c>
      <c r="G123" s="6">
        <v>3017311.31</v>
      </c>
      <c r="H123" s="6">
        <v>2679532.5</v>
      </c>
      <c r="I123" s="6">
        <v>5265835.8</v>
      </c>
      <c r="J123" s="6">
        <v>4933480.29</v>
      </c>
      <c r="K123" s="6">
        <f t="shared" si="37"/>
        <v>4006090.2800000003</v>
      </c>
      <c r="L123" s="10">
        <v>0</v>
      </c>
      <c r="M123" s="10">
        <v>2558692.7000000002</v>
      </c>
      <c r="N123" s="10">
        <v>962495.17</v>
      </c>
      <c r="O123" s="10">
        <v>484902.41</v>
      </c>
      <c r="P123" s="6">
        <v>267683</v>
      </c>
      <c r="Q123" s="6">
        <f t="shared" si="38"/>
        <v>4673837.07</v>
      </c>
      <c r="R123" s="10">
        <v>198764.29</v>
      </c>
      <c r="S123" s="10">
        <v>1151781</v>
      </c>
      <c r="T123" s="10">
        <f t="shared" si="39"/>
        <v>1163538.17</v>
      </c>
      <c r="U123" s="10">
        <v>68767.02</v>
      </c>
      <c r="V123" s="10">
        <v>707000</v>
      </c>
      <c r="W123" s="10">
        <v>387771.15</v>
      </c>
      <c r="X123" s="10">
        <f t="shared" si="40"/>
        <v>2159753.61</v>
      </c>
      <c r="Y123" s="10">
        <v>0</v>
      </c>
      <c r="Z123" s="10">
        <v>3000</v>
      </c>
      <c r="AA123" s="10">
        <v>2156753.61</v>
      </c>
      <c r="AB123" s="6"/>
      <c r="AC123" s="10">
        <v>3228532.96</v>
      </c>
      <c r="AD123" s="10">
        <f t="shared" si="41"/>
        <v>40333732.780000001</v>
      </c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</row>
    <row r="124" spans="1:52" ht="14.1" customHeight="1" x14ac:dyDescent="0.25">
      <c r="A124" s="71" t="s">
        <v>233</v>
      </c>
      <c r="B124" s="1" t="s">
        <v>234</v>
      </c>
      <c r="C124" s="5">
        <f t="shared" si="36"/>
        <v>4172327.13</v>
      </c>
      <c r="D124" s="6">
        <v>595946.94999999995</v>
      </c>
      <c r="E124" s="6">
        <v>124773.7</v>
      </c>
      <c r="F124" s="6">
        <v>1369584.19</v>
      </c>
      <c r="G124" s="6">
        <v>67325.75</v>
      </c>
      <c r="H124" s="6">
        <v>369485.8</v>
      </c>
      <c r="I124" s="6">
        <v>466170.25</v>
      </c>
      <c r="J124" s="6">
        <v>368440.9</v>
      </c>
      <c r="K124" s="6">
        <f t="shared" si="37"/>
        <v>626592.6</v>
      </c>
      <c r="L124" s="10">
        <v>175453.95</v>
      </c>
      <c r="M124" s="10">
        <v>242144.3</v>
      </c>
      <c r="N124" s="10">
        <v>161494</v>
      </c>
      <c r="O124" s="10">
        <v>47500.35</v>
      </c>
      <c r="P124" s="6">
        <v>17899.349999999999</v>
      </c>
      <c r="Q124" s="6">
        <f t="shared" si="38"/>
        <v>166107.64000000001</v>
      </c>
      <c r="R124" s="10">
        <v>23375.75</v>
      </c>
      <c r="S124" s="10">
        <v>41973</v>
      </c>
      <c r="T124" s="10">
        <f t="shared" si="39"/>
        <v>92258.89</v>
      </c>
      <c r="U124" s="10">
        <v>1918.34</v>
      </c>
      <c r="V124" s="10">
        <v>31497</v>
      </c>
      <c r="W124" s="10">
        <v>58843.55</v>
      </c>
      <c r="X124" s="10">
        <f t="shared" si="40"/>
        <v>8500</v>
      </c>
      <c r="Y124" s="10">
        <v>8500</v>
      </c>
      <c r="Z124" s="10">
        <v>0</v>
      </c>
      <c r="AA124" s="10">
        <v>0</v>
      </c>
      <c r="AB124" s="6"/>
      <c r="AC124" s="10">
        <v>0</v>
      </c>
      <c r="AD124" s="10">
        <f t="shared" si="41"/>
        <v>4172327.13</v>
      </c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</row>
    <row r="125" spans="1:52" ht="14.1" customHeight="1" x14ac:dyDescent="0.25">
      <c r="A125" s="71" t="s">
        <v>235</v>
      </c>
      <c r="B125" s="1" t="s">
        <v>236</v>
      </c>
      <c r="C125" s="5">
        <f t="shared" si="36"/>
        <v>1652919.86</v>
      </c>
      <c r="D125" s="6">
        <v>267149.05</v>
      </c>
      <c r="E125" s="6">
        <v>43393.9</v>
      </c>
      <c r="F125" s="6">
        <v>549947.5</v>
      </c>
      <c r="G125" s="6">
        <v>18830.349999999999</v>
      </c>
      <c r="H125" s="6">
        <v>138379.9</v>
      </c>
      <c r="I125" s="6">
        <v>188223.8</v>
      </c>
      <c r="J125" s="6">
        <v>63838.75</v>
      </c>
      <c r="K125" s="6">
        <f t="shared" si="37"/>
        <v>204448.55000000002</v>
      </c>
      <c r="L125" s="10">
        <v>65156.4</v>
      </c>
      <c r="M125" s="10">
        <v>54659.95</v>
      </c>
      <c r="N125" s="10">
        <v>54563.5</v>
      </c>
      <c r="O125" s="10">
        <v>30068.7</v>
      </c>
      <c r="P125" s="6">
        <v>3938.25</v>
      </c>
      <c r="Q125" s="6">
        <f t="shared" si="38"/>
        <v>174769.81000000003</v>
      </c>
      <c r="R125" s="10">
        <v>40963.35</v>
      </c>
      <c r="S125" s="10">
        <v>0</v>
      </c>
      <c r="T125" s="10">
        <f t="shared" si="39"/>
        <v>133805.76000000001</v>
      </c>
      <c r="U125" s="10">
        <v>12550.81</v>
      </c>
      <c r="V125" s="10">
        <v>86466</v>
      </c>
      <c r="W125" s="10">
        <v>34788.949999999997</v>
      </c>
      <c r="X125" s="10">
        <f t="shared" si="40"/>
        <v>0.7</v>
      </c>
      <c r="Y125" s="10">
        <v>0</v>
      </c>
      <c r="Z125" s="10">
        <v>0</v>
      </c>
      <c r="AA125" s="10">
        <v>0.7</v>
      </c>
      <c r="AB125" s="6"/>
      <c r="AC125" s="10">
        <v>8600</v>
      </c>
      <c r="AD125" s="10">
        <f t="shared" si="41"/>
        <v>1644319.86</v>
      </c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</row>
    <row r="126" spans="1:52" ht="14.1" customHeight="1" x14ac:dyDescent="0.25">
      <c r="A126" s="71">
        <v>2284</v>
      </c>
      <c r="B126" s="1" t="s">
        <v>449</v>
      </c>
      <c r="C126" s="5">
        <f t="shared" si="36"/>
        <v>20230230.5</v>
      </c>
      <c r="D126" s="6">
        <v>1125378.53</v>
      </c>
      <c r="E126" s="6">
        <v>327749.25</v>
      </c>
      <c r="F126" s="6">
        <v>4678263.6500000004</v>
      </c>
      <c r="G126" s="6">
        <v>469370.03</v>
      </c>
      <c r="H126" s="6">
        <v>1322449.8</v>
      </c>
      <c r="I126" s="6">
        <v>1987520.48</v>
      </c>
      <c r="J126" s="6">
        <v>1927876.05</v>
      </c>
      <c r="K126" s="6">
        <f t="shared" si="37"/>
        <v>2613342.34</v>
      </c>
      <c r="L126" s="10">
        <v>786201.04</v>
      </c>
      <c r="M126" s="10">
        <v>1131081.95</v>
      </c>
      <c r="N126" s="10">
        <v>578066.07999999996</v>
      </c>
      <c r="O126" s="10">
        <v>117993.27</v>
      </c>
      <c r="P126" s="6">
        <v>104129.60000000001</v>
      </c>
      <c r="Q126" s="6">
        <f t="shared" si="38"/>
        <v>5674150.7699999996</v>
      </c>
      <c r="R126" s="10">
        <v>159505.79999999999</v>
      </c>
      <c r="S126" s="10">
        <v>1287249</v>
      </c>
      <c r="T126" s="10">
        <f t="shared" si="39"/>
        <v>1244633.18</v>
      </c>
      <c r="U126" s="10">
        <v>55517.85</v>
      </c>
      <c r="V126" s="10">
        <v>709716</v>
      </c>
      <c r="W126" s="10">
        <v>479399.33</v>
      </c>
      <c r="X126" s="10">
        <f t="shared" si="40"/>
        <v>2982762.79</v>
      </c>
      <c r="Y126" s="10">
        <v>2982761.79</v>
      </c>
      <c r="Z126" s="10">
        <v>0</v>
      </c>
      <c r="AA126" s="10">
        <v>1</v>
      </c>
      <c r="AB126" s="6"/>
      <c r="AC126" s="10">
        <v>1535280.15</v>
      </c>
      <c r="AD126" s="10">
        <f t="shared" si="41"/>
        <v>18694950.350000001</v>
      </c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</row>
    <row r="127" spans="1:52" ht="14.1" customHeight="1" x14ac:dyDescent="0.25">
      <c r="C127" s="5"/>
      <c r="D127" s="6"/>
      <c r="E127" s="6"/>
      <c r="F127" s="6"/>
      <c r="G127" s="6"/>
      <c r="H127" s="6"/>
      <c r="I127" s="6"/>
      <c r="J127" s="6"/>
      <c r="K127" s="6"/>
      <c r="L127" s="10"/>
      <c r="M127" s="10"/>
      <c r="N127" s="10"/>
      <c r="O127" s="10"/>
      <c r="P127" s="6"/>
      <c r="Q127" s="6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6"/>
      <c r="AC127" s="10"/>
      <c r="AD127" s="10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</row>
    <row r="128" spans="1:52" s="2" customFormat="1" ht="14.1" customHeight="1" x14ac:dyDescent="0.25">
      <c r="A128" s="75"/>
      <c r="B128" s="2" t="s">
        <v>237</v>
      </c>
      <c r="C128" s="5">
        <f t="shared" ref="C128:AA128" si="42">SUM(C129:C145)</f>
        <v>203267568</v>
      </c>
      <c r="D128" s="5">
        <f t="shared" si="42"/>
        <v>19244709.399999999</v>
      </c>
      <c r="E128" s="5">
        <f t="shared" si="42"/>
        <v>6132512.370000001</v>
      </c>
      <c r="F128" s="5">
        <f t="shared" si="42"/>
        <v>64063337.999999993</v>
      </c>
      <c r="G128" s="5">
        <f t="shared" si="42"/>
        <v>7875336.5100000007</v>
      </c>
      <c r="H128" s="5">
        <f t="shared" si="42"/>
        <v>19893566.390000001</v>
      </c>
      <c r="I128" s="5">
        <f t="shared" si="42"/>
        <v>24016957.030000001</v>
      </c>
      <c r="J128" s="5">
        <f t="shared" si="42"/>
        <v>17880446.09</v>
      </c>
      <c r="K128" s="5">
        <f t="shared" si="42"/>
        <v>20926760.289999999</v>
      </c>
      <c r="L128" s="9">
        <f t="shared" si="42"/>
        <v>5159921.79</v>
      </c>
      <c r="M128" s="9">
        <f t="shared" si="42"/>
        <v>8231771.3499999996</v>
      </c>
      <c r="N128" s="9">
        <f t="shared" si="42"/>
        <v>4264308.0600000005</v>
      </c>
      <c r="O128" s="9">
        <f t="shared" si="42"/>
        <v>3270759.0900000003</v>
      </c>
      <c r="P128" s="5">
        <f t="shared" si="42"/>
        <v>1263970.67</v>
      </c>
      <c r="Q128" s="5">
        <f t="shared" si="42"/>
        <v>21969971.25</v>
      </c>
      <c r="R128" s="9">
        <f t="shared" si="42"/>
        <v>1121080.97</v>
      </c>
      <c r="S128" s="9">
        <f t="shared" si="42"/>
        <v>613414</v>
      </c>
      <c r="T128" s="9">
        <f t="shared" si="42"/>
        <v>12351254.280000003</v>
      </c>
      <c r="U128" s="9">
        <f t="shared" si="42"/>
        <v>1571208.3599999999</v>
      </c>
      <c r="V128" s="9">
        <f t="shared" si="42"/>
        <v>8977713.5399999991</v>
      </c>
      <c r="W128" s="9">
        <f t="shared" si="42"/>
        <v>1802332.3800000001</v>
      </c>
      <c r="X128" s="9">
        <f t="shared" si="42"/>
        <v>7884222</v>
      </c>
      <c r="Y128" s="9">
        <f t="shared" si="42"/>
        <v>5603956.3499999987</v>
      </c>
      <c r="Z128" s="9">
        <f t="shared" si="42"/>
        <v>1158200.5999999999</v>
      </c>
      <c r="AA128" s="9">
        <f t="shared" si="42"/>
        <v>1122065.0500000003</v>
      </c>
      <c r="AB128" s="9"/>
      <c r="AC128" s="9">
        <f>SUM(AC129:AC145)</f>
        <v>18002537.919999998</v>
      </c>
      <c r="AD128" s="9">
        <f>SUM(AD129:AD145)</f>
        <v>185265030.07999995</v>
      </c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1:52" ht="14.1" customHeight="1" x14ac:dyDescent="0.25">
      <c r="A129" s="71" t="s">
        <v>238</v>
      </c>
      <c r="B129" s="1" t="s">
        <v>239</v>
      </c>
      <c r="C129" s="5">
        <f t="shared" ref="C129:C145" si="43">SUM(D129:K129,P129,Q129)</f>
        <v>7494498.0599999996</v>
      </c>
      <c r="D129" s="6">
        <v>538540.93999999994</v>
      </c>
      <c r="E129" s="6">
        <v>226813</v>
      </c>
      <c r="F129" s="6">
        <v>2246777.5099999998</v>
      </c>
      <c r="G129" s="6">
        <v>306271.59999999998</v>
      </c>
      <c r="H129" s="6">
        <v>641415.19999999995</v>
      </c>
      <c r="I129" s="6">
        <v>919665.87</v>
      </c>
      <c r="J129" s="6">
        <v>1085682.76</v>
      </c>
      <c r="K129" s="6">
        <f t="shared" ref="K129:K145" si="44">SUM(L129:O129)</f>
        <v>867901.88</v>
      </c>
      <c r="L129" s="10">
        <v>303642.7</v>
      </c>
      <c r="M129" s="10">
        <v>255950.95</v>
      </c>
      <c r="N129" s="10">
        <v>177032.12</v>
      </c>
      <c r="O129" s="10">
        <v>131276.10999999999</v>
      </c>
      <c r="P129" s="6">
        <v>9403.2999999999993</v>
      </c>
      <c r="Q129" s="6">
        <f t="shared" ref="Q129:Q145" si="45">SUM(R129:T129,X129)</f>
        <v>652026</v>
      </c>
      <c r="R129" s="10">
        <v>37878.85</v>
      </c>
      <c r="S129" s="10">
        <v>0</v>
      </c>
      <c r="T129" s="10">
        <f t="shared" ref="T129:T145" si="46">SUM(U129:W129)</f>
        <v>108645.45</v>
      </c>
      <c r="U129" s="10">
        <v>10675</v>
      </c>
      <c r="V129" s="10">
        <v>94391</v>
      </c>
      <c r="W129" s="10">
        <v>3579.45</v>
      </c>
      <c r="X129" s="10">
        <f t="shared" ref="X129:X145" si="47">SUM(Y129:AA129)</f>
        <v>505501.7</v>
      </c>
      <c r="Y129" s="10">
        <v>185501.7</v>
      </c>
      <c r="Z129" s="10">
        <v>0</v>
      </c>
      <c r="AA129" s="10">
        <v>320000</v>
      </c>
      <c r="AB129" s="6"/>
      <c r="AC129" s="10">
        <v>94391</v>
      </c>
      <c r="AD129" s="10">
        <f t="shared" ref="AD129:AD145" si="48">C129-AC129</f>
        <v>7400107.0599999996</v>
      </c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</row>
    <row r="130" spans="1:52" ht="14.1" customHeight="1" x14ac:dyDescent="0.25">
      <c r="A130" s="71" t="s">
        <v>240</v>
      </c>
      <c r="B130" s="1" t="s">
        <v>241</v>
      </c>
      <c r="C130" s="5">
        <f t="shared" si="43"/>
        <v>3455353.3199999994</v>
      </c>
      <c r="D130" s="6">
        <v>253210.45</v>
      </c>
      <c r="E130" s="6">
        <v>167314.6</v>
      </c>
      <c r="F130" s="6">
        <v>1008790.83</v>
      </c>
      <c r="G130" s="6">
        <v>26266.5</v>
      </c>
      <c r="H130" s="6">
        <v>314852.71999999997</v>
      </c>
      <c r="I130" s="6">
        <v>269837.7</v>
      </c>
      <c r="J130" s="6">
        <v>321700.84000000003</v>
      </c>
      <c r="K130" s="6">
        <f t="shared" si="44"/>
        <v>495703.5</v>
      </c>
      <c r="L130" s="10">
        <v>112405.7</v>
      </c>
      <c r="M130" s="10">
        <v>311608.3</v>
      </c>
      <c r="N130" s="10">
        <v>51381.95</v>
      </c>
      <c r="O130" s="10">
        <v>20307.55</v>
      </c>
      <c r="P130" s="6">
        <v>771.9</v>
      </c>
      <c r="Q130" s="6">
        <f t="shared" si="45"/>
        <v>596904.28</v>
      </c>
      <c r="R130" s="10">
        <v>5708.4</v>
      </c>
      <c r="S130" s="10">
        <v>0</v>
      </c>
      <c r="T130" s="10">
        <f t="shared" si="46"/>
        <v>283529.13</v>
      </c>
      <c r="U130" s="10">
        <v>38138.53</v>
      </c>
      <c r="V130" s="10">
        <v>211233</v>
      </c>
      <c r="W130" s="10">
        <v>34157.599999999999</v>
      </c>
      <c r="X130" s="10">
        <f t="shared" si="47"/>
        <v>307666.75</v>
      </c>
      <c r="Y130" s="10">
        <v>307666.75</v>
      </c>
      <c r="Z130" s="10">
        <v>0</v>
      </c>
      <c r="AA130" s="10">
        <v>0</v>
      </c>
      <c r="AB130" s="6"/>
      <c r="AC130" s="10">
        <v>567287.89</v>
      </c>
      <c r="AD130" s="10">
        <f t="shared" si="48"/>
        <v>2888065.4299999992</v>
      </c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</row>
    <row r="131" spans="1:52" ht="14.1" customHeight="1" x14ac:dyDescent="0.25">
      <c r="A131" s="71" t="s">
        <v>242</v>
      </c>
      <c r="B131" s="1" t="s">
        <v>243</v>
      </c>
      <c r="C131" s="5">
        <f t="shared" si="43"/>
        <v>39123176.710000001</v>
      </c>
      <c r="D131" s="6">
        <v>3352333.11</v>
      </c>
      <c r="E131" s="6">
        <v>1562143.93</v>
      </c>
      <c r="F131" s="6">
        <v>12359941.26</v>
      </c>
      <c r="G131" s="6">
        <v>1879539.14</v>
      </c>
      <c r="H131" s="6">
        <v>4140664.58</v>
      </c>
      <c r="I131" s="6">
        <v>5030510.18</v>
      </c>
      <c r="J131" s="6">
        <v>3830467.8</v>
      </c>
      <c r="K131" s="6">
        <f t="shared" si="44"/>
        <v>2786105.57</v>
      </c>
      <c r="L131" s="10">
        <v>0</v>
      </c>
      <c r="M131" s="10">
        <v>1479243.35</v>
      </c>
      <c r="N131" s="10">
        <v>884142.2</v>
      </c>
      <c r="O131" s="10">
        <v>422720.02</v>
      </c>
      <c r="P131" s="6">
        <v>215723.58</v>
      </c>
      <c r="Q131" s="6">
        <f t="shared" si="45"/>
        <v>3965747.56</v>
      </c>
      <c r="R131" s="10">
        <v>186916.38</v>
      </c>
      <c r="S131" s="10">
        <v>491599</v>
      </c>
      <c r="T131" s="10">
        <f t="shared" si="46"/>
        <v>2861429.68</v>
      </c>
      <c r="U131" s="10">
        <v>382043.59</v>
      </c>
      <c r="V131" s="10">
        <v>2052704.3</v>
      </c>
      <c r="W131" s="10">
        <v>426681.79</v>
      </c>
      <c r="X131" s="10">
        <f t="shared" si="47"/>
        <v>425802.5</v>
      </c>
      <c r="Y131" s="10">
        <v>411060</v>
      </c>
      <c r="Z131" s="10">
        <v>0</v>
      </c>
      <c r="AA131" s="10">
        <v>14742.5</v>
      </c>
      <c r="AB131" s="6"/>
      <c r="AC131" s="10">
        <v>3564510.45</v>
      </c>
      <c r="AD131" s="10">
        <f t="shared" si="48"/>
        <v>35558666.259999998</v>
      </c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</row>
    <row r="132" spans="1:52" ht="14.1" customHeight="1" x14ac:dyDescent="0.25">
      <c r="A132" s="71" t="s">
        <v>244</v>
      </c>
      <c r="B132" s="1" t="s">
        <v>245</v>
      </c>
      <c r="C132" s="5">
        <f t="shared" si="43"/>
        <v>8470590.8900000006</v>
      </c>
      <c r="D132" s="6">
        <v>1544466.54</v>
      </c>
      <c r="E132" s="6">
        <v>159222.17000000001</v>
      </c>
      <c r="F132" s="6">
        <v>2258738.19</v>
      </c>
      <c r="G132" s="6">
        <v>635509.05000000005</v>
      </c>
      <c r="H132" s="6">
        <v>648634.21</v>
      </c>
      <c r="I132" s="6">
        <v>920618</v>
      </c>
      <c r="J132" s="6">
        <v>644472.84</v>
      </c>
      <c r="K132" s="6">
        <f t="shared" si="44"/>
        <v>1051696.75</v>
      </c>
      <c r="L132" s="10">
        <v>553080.19999999995</v>
      </c>
      <c r="M132" s="10">
        <v>221905.65</v>
      </c>
      <c r="N132" s="10">
        <v>196123.35</v>
      </c>
      <c r="O132" s="10">
        <v>80587.55</v>
      </c>
      <c r="P132" s="6">
        <v>5819</v>
      </c>
      <c r="Q132" s="6">
        <f t="shared" si="45"/>
        <v>601414.14</v>
      </c>
      <c r="R132" s="10">
        <v>28002.400000000001</v>
      </c>
      <c r="S132" s="10">
        <v>0</v>
      </c>
      <c r="T132" s="10">
        <f t="shared" si="46"/>
        <v>573411.74</v>
      </c>
      <c r="U132" s="10">
        <v>53933.01</v>
      </c>
      <c r="V132" s="10">
        <v>424020.3</v>
      </c>
      <c r="W132" s="10">
        <v>95458.43</v>
      </c>
      <c r="X132" s="10">
        <f t="shared" si="47"/>
        <v>0</v>
      </c>
      <c r="Y132" s="10">
        <v>0</v>
      </c>
      <c r="Z132" s="10">
        <v>0</v>
      </c>
      <c r="AA132" s="10">
        <v>0</v>
      </c>
      <c r="AB132" s="6"/>
      <c r="AC132" s="10">
        <v>541024.4</v>
      </c>
      <c r="AD132" s="10">
        <f t="shared" si="48"/>
        <v>7929566.4900000002</v>
      </c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</row>
    <row r="133" spans="1:52" ht="14.1" customHeight="1" x14ac:dyDescent="0.25">
      <c r="A133" s="71" t="s">
        <v>246</v>
      </c>
      <c r="B133" s="1" t="s">
        <v>247</v>
      </c>
      <c r="C133" s="5">
        <f t="shared" si="43"/>
        <v>12024952.039999999</v>
      </c>
      <c r="D133" s="6">
        <v>1351405.2</v>
      </c>
      <c r="E133" s="6">
        <v>327030.34999999998</v>
      </c>
      <c r="F133" s="6">
        <v>3988041.76</v>
      </c>
      <c r="G133" s="6">
        <v>410793.14</v>
      </c>
      <c r="H133" s="6">
        <v>1477514.89</v>
      </c>
      <c r="I133" s="6">
        <v>1878630.11</v>
      </c>
      <c r="J133" s="6">
        <v>840895.8</v>
      </c>
      <c r="K133" s="6">
        <f t="shared" si="44"/>
        <v>1123365.82</v>
      </c>
      <c r="L133" s="10">
        <v>0</v>
      </c>
      <c r="M133" s="10">
        <v>511627.52000000002</v>
      </c>
      <c r="N133" s="10">
        <v>393273.05</v>
      </c>
      <c r="O133" s="10">
        <v>218465.25</v>
      </c>
      <c r="P133" s="6">
        <v>9756.2000000000007</v>
      </c>
      <c r="Q133" s="6">
        <f t="shared" si="45"/>
        <v>617518.77</v>
      </c>
      <c r="R133" s="10">
        <v>88398.15</v>
      </c>
      <c r="S133" s="10">
        <v>0</v>
      </c>
      <c r="T133" s="10">
        <f t="shared" si="46"/>
        <v>529120.62</v>
      </c>
      <c r="U133" s="10">
        <v>64041.18</v>
      </c>
      <c r="V133" s="10">
        <v>448539</v>
      </c>
      <c r="W133" s="10">
        <v>16540.439999999999</v>
      </c>
      <c r="X133" s="10">
        <f t="shared" si="47"/>
        <v>0</v>
      </c>
      <c r="Y133" s="10">
        <v>0</v>
      </c>
      <c r="Z133" s="10">
        <v>0</v>
      </c>
      <c r="AA133" s="10">
        <v>0</v>
      </c>
      <c r="AB133" s="6"/>
      <c r="AC133" s="10">
        <v>267970</v>
      </c>
      <c r="AD133" s="10">
        <f t="shared" si="48"/>
        <v>11756982.039999999</v>
      </c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</row>
    <row r="134" spans="1:52" ht="14.1" customHeight="1" x14ac:dyDescent="0.25">
      <c r="A134" s="71" t="s">
        <v>248</v>
      </c>
      <c r="B134" s="1" t="s">
        <v>249</v>
      </c>
      <c r="C134" s="5">
        <f t="shared" si="43"/>
        <v>5139195.82</v>
      </c>
      <c r="D134" s="6">
        <v>389266.87</v>
      </c>
      <c r="E134" s="6">
        <v>110515.05</v>
      </c>
      <c r="F134" s="6">
        <v>1690006.76</v>
      </c>
      <c r="G134" s="6">
        <v>73689.45</v>
      </c>
      <c r="H134" s="6">
        <v>494570.12</v>
      </c>
      <c r="I134" s="6">
        <v>637031.94999999995</v>
      </c>
      <c r="J134" s="6">
        <v>279062.09999999998</v>
      </c>
      <c r="K134" s="6">
        <f t="shared" si="44"/>
        <v>566299.79999999993</v>
      </c>
      <c r="L134" s="10">
        <v>141052.75</v>
      </c>
      <c r="M134" s="10">
        <v>251845</v>
      </c>
      <c r="N134" s="10">
        <v>115287.85</v>
      </c>
      <c r="O134" s="10">
        <v>58114.2</v>
      </c>
      <c r="P134" s="6">
        <v>3665.2</v>
      </c>
      <c r="Q134" s="6">
        <f t="shared" si="45"/>
        <v>895088.52</v>
      </c>
      <c r="R134" s="10">
        <v>95772</v>
      </c>
      <c r="S134" s="10">
        <v>0</v>
      </c>
      <c r="T134" s="10">
        <f t="shared" si="46"/>
        <v>283903.38</v>
      </c>
      <c r="U134" s="10">
        <v>33609.53</v>
      </c>
      <c r="V134" s="10">
        <v>192472</v>
      </c>
      <c r="W134" s="10">
        <v>57821.85</v>
      </c>
      <c r="X134" s="10">
        <f t="shared" si="47"/>
        <v>515413.14</v>
      </c>
      <c r="Y134" s="10">
        <v>513514.94</v>
      </c>
      <c r="Z134" s="10">
        <v>0</v>
      </c>
      <c r="AA134" s="10">
        <v>1898.2</v>
      </c>
      <c r="AB134" s="6"/>
      <c r="AC134" s="10">
        <v>302773.52</v>
      </c>
      <c r="AD134" s="10">
        <f t="shared" si="48"/>
        <v>4836422.3000000007</v>
      </c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</row>
    <row r="135" spans="1:52" ht="14.1" customHeight="1" x14ac:dyDescent="0.25">
      <c r="A135" s="71" t="s">
        <v>250</v>
      </c>
      <c r="B135" s="1" t="s">
        <v>251</v>
      </c>
      <c r="C135" s="5">
        <f t="shared" si="43"/>
        <v>25893403.32</v>
      </c>
      <c r="D135" s="6">
        <v>1878671.61</v>
      </c>
      <c r="E135" s="6">
        <v>1131094.04</v>
      </c>
      <c r="F135" s="6">
        <v>9172419.5999999996</v>
      </c>
      <c r="G135" s="6">
        <v>283979.48</v>
      </c>
      <c r="H135" s="6">
        <v>1953994.89</v>
      </c>
      <c r="I135" s="6">
        <v>1788359.31</v>
      </c>
      <c r="J135" s="6">
        <v>2034422.98</v>
      </c>
      <c r="K135" s="6">
        <f t="shared" si="44"/>
        <v>3300206.46</v>
      </c>
      <c r="L135" s="10">
        <v>894326.4</v>
      </c>
      <c r="M135" s="10">
        <v>1230226.49</v>
      </c>
      <c r="N135" s="10">
        <v>410441.94</v>
      </c>
      <c r="O135" s="10">
        <v>765211.63</v>
      </c>
      <c r="P135" s="6">
        <v>702254.9</v>
      </c>
      <c r="Q135" s="6">
        <f t="shared" si="45"/>
        <v>3648000.05</v>
      </c>
      <c r="R135" s="10">
        <v>103211</v>
      </c>
      <c r="S135" s="10">
        <v>0</v>
      </c>
      <c r="T135" s="10">
        <f t="shared" si="46"/>
        <v>1101154.55</v>
      </c>
      <c r="U135" s="10">
        <v>72669.429999999993</v>
      </c>
      <c r="V135" s="10">
        <v>1010609.6</v>
      </c>
      <c r="W135" s="10">
        <v>17875.52</v>
      </c>
      <c r="X135" s="10">
        <f t="shared" si="47"/>
        <v>2443634.5</v>
      </c>
      <c r="Y135" s="10">
        <v>1856950</v>
      </c>
      <c r="Z135" s="10">
        <v>118675.65</v>
      </c>
      <c r="AA135" s="10">
        <v>468008.85</v>
      </c>
      <c r="AB135" s="6"/>
      <c r="AC135" s="10">
        <v>2860647</v>
      </c>
      <c r="AD135" s="10">
        <f t="shared" si="48"/>
        <v>23032756.32</v>
      </c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</row>
    <row r="136" spans="1:52" ht="14.1" customHeight="1" x14ac:dyDescent="0.25">
      <c r="A136" s="71" t="s">
        <v>252</v>
      </c>
      <c r="B136" s="1" t="s">
        <v>253</v>
      </c>
      <c r="C136" s="5">
        <f t="shared" si="43"/>
        <v>5840947.4900000002</v>
      </c>
      <c r="D136" s="6">
        <v>379217.54</v>
      </c>
      <c r="E136" s="6">
        <v>194108.65</v>
      </c>
      <c r="F136" s="6">
        <v>1226881.02</v>
      </c>
      <c r="G136" s="6">
        <v>414363.73</v>
      </c>
      <c r="H136" s="6">
        <v>451012.46</v>
      </c>
      <c r="I136" s="6">
        <v>661820.78</v>
      </c>
      <c r="J136" s="6">
        <v>557224.71</v>
      </c>
      <c r="K136" s="6">
        <f t="shared" si="44"/>
        <v>813423.27000000014</v>
      </c>
      <c r="L136" s="10">
        <v>372774.15</v>
      </c>
      <c r="M136" s="10">
        <v>241660.95</v>
      </c>
      <c r="N136" s="10">
        <v>122471.62</v>
      </c>
      <c r="O136" s="10">
        <v>76516.55</v>
      </c>
      <c r="P136" s="6">
        <v>35132.449999999997</v>
      </c>
      <c r="Q136" s="6">
        <f t="shared" si="45"/>
        <v>1107762.8799999999</v>
      </c>
      <c r="R136" s="10">
        <v>99545.8</v>
      </c>
      <c r="S136" s="10">
        <v>0</v>
      </c>
      <c r="T136" s="10">
        <f t="shared" si="46"/>
        <v>668340.78999999992</v>
      </c>
      <c r="U136" s="10">
        <v>82988.92</v>
      </c>
      <c r="V136" s="10">
        <v>458460.17</v>
      </c>
      <c r="W136" s="10">
        <v>126891.7</v>
      </c>
      <c r="X136" s="10">
        <f t="shared" si="47"/>
        <v>339876.29000000004</v>
      </c>
      <c r="Y136" s="10">
        <v>289777.15000000002</v>
      </c>
      <c r="Z136" s="10">
        <v>0</v>
      </c>
      <c r="AA136" s="10">
        <v>50099.14</v>
      </c>
      <c r="AB136" s="6"/>
      <c r="AC136" s="10">
        <v>968409.61</v>
      </c>
      <c r="AD136" s="10">
        <f t="shared" si="48"/>
        <v>4872537.88</v>
      </c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</row>
    <row r="137" spans="1:52" ht="14.1" customHeight="1" x14ac:dyDescent="0.25">
      <c r="A137" s="71" t="s">
        <v>254</v>
      </c>
      <c r="B137" s="1" t="s">
        <v>255</v>
      </c>
      <c r="C137" s="5">
        <f t="shared" si="43"/>
        <v>4555432.67</v>
      </c>
      <c r="D137" s="6">
        <v>517636.38</v>
      </c>
      <c r="E137" s="6">
        <v>136707</v>
      </c>
      <c r="F137" s="6">
        <v>1197880.42</v>
      </c>
      <c r="G137" s="6">
        <v>86588.3</v>
      </c>
      <c r="H137" s="6">
        <v>434082.09</v>
      </c>
      <c r="I137" s="6">
        <v>566355.46</v>
      </c>
      <c r="J137" s="6">
        <v>246096.6</v>
      </c>
      <c r="K137" s="6">
        <f t="shared" si="44"/>
        <v>699994.55</v>
      </c>
      <c r="L137" s="10">
        <v>199939.85</v>
      </c>
      <c r="M137" s="10">
        <v>364072.6</v>
      </c>
      <c r="N137" s="10">
        <v>92214.55</v>
      </c>
      <c r="O137" s="10">
        <v>43767.55</v>
      </c>
      <c r="P137" s="6">
        <v>11704.35</v>
      </c>
      <c r="Q137" s="6">
        <f t="shared" si="45"/>
        <v>658387.52</v>
      </c>
      <c r="R137" s="10">
        <v>21164.15</v>
      </c>
      <c r="S137" s="10">
        <v>0</v>
      </c>
      <c r="T137" s="10">
        <f t="shared" si="46"/>
        <v>366223.37</v>
      </c>
      <c r="U137" s="10">
        <v>58723.48</v>
      </c>
      <c r="V137" s="10">
        <v>254197.74</v>
      </c>
      <c r="W137" s="10">
        <v>53302.15</v>
      </c>
      <c r="X137" s="10">
        <f t="shared" si="47"/>
        <v>271000</v>
      </c>
      <c r="Y137" s="10">
        <v>170000</v>
      </c>
      <c r="Z137" s="10">
        <v>0</v>
      </c>
      <c r="AA137" s="10">
        <v>101000</v>
      </c>
      <c r="AB137" s="6"/>
      <c r="AC137" s="10">
        <v>73928.7</v>
      </c>
      <c r="AD137" s="10">
        <f t="shared" si="48"/>
        <v>4481503.97</v>
      </c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</row>
    <row r="138" spans="1:52" ht="14.1" customHeight="1" x14ac:dyDescent="0.25">
      <c r="A138" s="71" t="s">
        <v>256</v>
      </c>
      <c r="B138" s="1" t="s">
        <v>257</v>
      </c>
      <c r="C138" s="5">
        <f t="shared" si="43"/>
        <v>7760697.3499999996</v>
      </c>
      <c r="D138" s="6">
        <v>797415.78</v>
      </c>
      <c r="E138" s="6">
        <v>168573.4</v>
      </c>
      <c r="F138" s="6">
        <v>2523587.73</v>
      </c>
      <c r="G138" s="6">
        <v>212461.95</v>
      </c>
      <c r="H138" s="6">
        <v>860723.98</v>
      </c>
      <c r="I138" s="6">
        <v>821112.8</v>
      </c>
      <c r="J138" s="6">
        <v>849572.49</v>
      </c>
      <c r="K138" s="6">
        <f t="shared" si="44"/>
        <v>883749.5</v>
      </c>
      <c r="L138" s="10">
        <v>312223.40000000002</v>
      </c>
      <c r="M138" s="10">
        <v>251068.25</v>
      </c>
      <c r="N138" s="10">
        <v>160090.25</v>
      </c>
      <c r="O138" s="10">
        <v>160367.6</v>
      </c>
      <c r="P138" s="6">
        <v>3353.8</v>
      </c>
      <c r="Q138" s="6">
        <f t="shared" si="45"/>
        <v>640145.92000000004</v>
      </c>
      <c r="R138" s="10">
        <v>56964.9</v>
      </c>
      <c r="S138" s="10">
        <v>0</v>
      </c>
      <c r="T138" s="10">
        <f t="shared" si="46"/>
        <v>583181.02</v>
      </c>
      <c r="U138" s="10">
        <v>36158.11</v>
      </c>
      <c r="V138" s="10">
        <v>427979.81</v>
      </c>
      <c r="W138" s="10">
        <v>119043.1</v>
      </c>
      <c r="X138" s="10">
        <f t="shared" si="47"/>
        <v>0</v>
      </c>
      <c r="Y138" s="10">
        <v>0</v>
      </c>
      <c r="Z138" s="10">
        <v>0</v>
      </c>
      <c r="AA138" s="10">
        <v>0</v>
      </c>
      <c r="AB138" s="6"/>
      <c r="AC138" s="10">
        <v>571822.46</v>
      </c>
      <c r="AD138" s="10">
        <f t="shared" si="48"/>
        <v>7188874.8899999997</v>
      </c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</row>
    <row r="139" spans="1:52" ht="14.1" customHeight="1" x14ac:dyDescent="0.25">
      <c r="A139" s="71" t="s">
        <v>258</v>
      </c>
      <c r="B139" s="1" t="s">
        <v>259</v>
      </c>
      <c r="C139" s="5">
        <f t="shared" si="43"/>
        <v>3771852.8700000006</v>
      </c>
      <c r="D139" s="6">
        <v>417684.44</v>
      </c>
      <c r="E139" s="6">
        <v>93358.65</v>
      </c>
      <c r="F139" s="6">
        <v>1062289.3500000001</v>
      </c>
      <c r="G139" s="6">
        <v>55580.1</v>
      </c>
      <c r="H139" s="6">
        <v>344856.31</v>
      </c>
      <c r="I139" s="6">
        <v>509449.1</v>
      </c>
      <c r="J139" s="6">
        <v>229252.35</v>
      </c>
      <c r="K139" s="6">
        <f t="shared" si="44"/>
        <v>773490.85</v>
      </c>
      <c r="L139" s="10">
        <v>261405.9</v>
      </c>
      <c r="M139" s="10">
        <v>376139.75</v>
      </c>
      <c r="N139" s="10">
        <v>87137.1</v>
      </c>
      <c r="O139" s="10">
        <v>48808.1</v>
      </c>
      <c r="P139" s="6">
        <v>27570.25</v>
      </c>
      <c r="Q139" s="6">
        <f t="shared" si="45"/>
        <v>258321.47</v>
      </c>
      <c r="R139" s="10">
        <v>24341.05</v>
      </c>
      <c r="S139" s="10">
        <v>0</v>
      </c>
      <c r="T139" s="10">
        <f t="shared" si="46"/>
        <v>78420.42</v>
      </c>
      <c r="U139" s="10">
        <v>8071.37</v>
      </c>
      <c r="V139" s="10">
        <v>70349.05</v>
      </c>
      <c r="W139" s="10">
        <v>0</v>
      </c>
      <c r="X139" s="10">
        <f t="shared" si="47"/>
        <v>155560</v>
      </c>
      <c r="Y139" s="10">
        <v>150000</v>
      </c>
      <c r="Z139" s="10">
        <v>0</v>
      </c>
      <c r="AA139" s="10">
        <v>5560</v>
      </c>
      <c r="AB139" s="6"/>
      <c r="AC139" s="10">
        <v>5323</v>
      </c>
      <c r="AD139" s="10">
        <f t="shared" si="48"/>
        <v>3766529.8700000006</v>
      </c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</row>
    <row r="140" spans="1:52" ht="14.1" customHeight="1" x14ac:dyDescent="0.25">
      <c r="A140" s="71" t="s">
        <v>260</v>
      </c>
      <c r="B140" s="1" t="s">
        <v>261</v>
      </c>
      <c r="C140" s="5">
        <f t="shared" si="43"/>
        <v>4748726.63</v>
      </c>
      <c r="D140" s="6">
        <v>760878.25</v>
      </c>
      <c r="E140" s="6">
        <v>173200.4</v>
      </c>
      <c r="F140" s="6">
        <v>1446486.01</v>
      </c>
      <c r="G140" s="6">
        <v>99720.5</v>
      </c>
      <c r="H140" s="6">
        <v>519721.87</v>
      </c>
      <c r="I140" s="6">
        <v>662273.05000000005</v>
      </c>
      <c r="J140" s="6">
        <v>339659.59</v>
      </c>
      <c r="K140" s="6">
        <f t="shared" si="44"/>
        <v>443356.80000000005</v>
      </c>
      <c r="L140" s="10">
        <v>132947.70000000001</v>
      </c>
      <c r="M140" s="10">
        <v>155505.70000000001</v>
      </c>
      <c r="N140" s="10">
        <v>86826.4</v>
      </c>
      <c r="O140" s="10">
        <v>68077</v>
      </c>
      <c r="P140" s="6">
        <v>4600.5</v>
      </c>
      <c r="Q140" s="6">
        <f t="shared" si="45"/>
        <v>298829.66000000003</v>
      </c>
      <c r="R140" s="10">
        <v>58821.07</v>
      </c>
      <c r="S140" s="10">
        <v>0</v>
      </c>
      <c r="T140" s="10">
        <f t="shared" si="46"/>
        <v>231121.94</v>
      </c>
      <c r="U140" s="10">
        <v>20019.939999999999</v>
      </c>
      <c r="V140" s="10">
        <v>211102</v>
      </c>
      <c r="W140" s="10">
        <v>0</v>
      </c>
      <c r="X140" s="10">
        <f t="shared" si="47"/>
        <v>8886.65</v>
      </c>
      <c r="Y140" s="10">
        <v>0</v>
      </c>
      <c r="Z140" s="10">
        <v>0</v>
      </c>
      <c r="AA140" s="10">
        <v>8886.65</v>
      </c>
      <c r="AB140" s="6"/>
      <c r="AC140" s="10">
        <v>150157.70000000001</v>
      </c>
      <c r="AD140" s="10">
        <f t="shared" si="48"/>
        <v>4598568.93</v>
      </c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</row>
    <row r="141" spans="1:52" ht="14.1" customHeight="1" x14ac:dyDescent="0.25">
      <c r="A141" s="71" t="s">
        <v>262</v>
      </c>
      <c r="B141" s="1" t="s">
        <v>263</v>
      </c>
      <c r="C141" s="5">
        <f t="shared" si="43"/>
        <v>19254132.489999998</v>
      </c>
      <c r="D141" s="6">
        <v>1555718.65</v>
      </c>
      <c r="E141" s="6">
        <v>281617.15000000002</v>
      </c>
      <c r="F141" s="6">
        <v>5846305.8200000003</v>
      </c>
      <c r="G141" s="6">
        <v>894717.98</v>
      </c>
      <c r="H141" s="6">
        <v>1897087.7</v>
      </c>
      <c r="I141" s="6">
        <v>2606756.6</v>
      </c>
      <c r="J141" s="6">
        <v>2113975.4500000002</v>
      </c>
      <c r="K141" s="6">
        <f t="shared" si="44"/>
        <v>1893264.97</v>
      </c>
      <c r="L141" s="10">
        <v>583852.74</v>
      </c>
      <c r="M141" s="10">
        <v>651412.80000000005</v>
      </c>
      <c r="N141" s="10">
        <v>368803.43</v>
      </c>
      <c r="O141" s="10">
        <v>289196</v>
      </c>
      <c r="P141" s="6">
        <v>160272.14000000001</v>
      </c>
      <c r="Q141" s="6">
        <f t="shared" si="45"/>
        <v>2004416.03</v>
      </c>
      <c r="R141" s="10">
        <v>-35346.550000000003</v>
      </c>
      <c r="S141" s="10">
        <v>121815</v>
      </c>
      <c r="T141" s="10">
        <f t="shared" si="46"/>
        <v>1469678.33</v>
      </c>
      <c r="U141" s="10">
        <v>171374.18</v>
      </c>
      <c r="V141" s="10">
        <v>905000</v>
      </c>
      <c r="W141" s="10">
        <v>393304.15</v>
      </c>
      <c r="X141" s="10">
        <f t="shared" si="47"/>
        <v>448269.25</v>
      </c>
      <c r="Y141" s="10">
        <v>368999</v>
      </c>
      <c r="Z141" s="10">
        <v>0</v>
      </c>
      <c r="AA141" s="10">
        <v>79270.25</v>
      </c>
      <c r="AB141" s="6"/>
      <c r="AC141" s="10">
        <v>3143263.54</v>
      </c>
      <c r="AD141" s="10">
        <f t="shared" si="48"/>
        <v>16110868.949999999</v>
      </c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</row>
    <row r="142" spans="1:52" ht="14.1" customHeight="1" x14ac:dyDescent="0.25">
      <c r="A142" s="71" t="s">
        <v>264</v>
      </c>
      <c r="B142" s="1" t="s">
        <v>265</v>
      </c>
      <c r="C142" s="5">
        <f t="shared" si="43"/>
        <v>15345817.560000002</v>
      </c>
      <c r="D142" s="6">
        <v>1684837.35</v>
      </c>
      <c r="E142" s="6">
        <v>345383.45</v>
      </c>
      <c r="F142" s="6">
        <v>5297267.05</v>
      </c>
      <c r="G142" s="6">
        <v>622536.07999999996</v>
      </c>
      <c r="H142" s="6">
        <v>1534811.85</v>
      </c>
      <c r="I142" s="6">
        <v>1443514.8</v>
      </c>
      <c r="J142" s="6">
        <v>1135227.01</v>
      </c>
      <c r="K142" s="6">
        <f t="shared" si="44"/>
        <v>1304683.05</v>
      </c>
      <c r="L142" s="10">
        <v>595673.15</v>
      </c>
      <c r="M142" s="10">
        <v>269576.8</v>
      </c>
      <c r="N142" s="10">
        <v>241830.8</v>
      </c>
      <c r="O142" s="10">
        <v>197602.3</v>
      </c>
      <c r="P142" s="6">
        <v>51740.3</v>
      </c>
      <c r="Q142" s="6">
        <f t="shared" si="45"/>
        <v>1925816.62</v>
      </c>
      <c r="R142" s="10">
        <v>70901.2</v>
      </c>
      <c r="S142" s="10">
        <v>0</v>
      </c>
      <c r="T142" s="10">
        <f t="shared" si="46"/>
        <v>1522484.1500000001</v>
      </c>
      <c r="U142" s="10">
        <v>112066.55</v>
      </c>
      <c r="V142" s="10">
        <v>1288500</v>
      </c>
      <c r="W142" s="10">
        <v>121917.6</v>
      </c>
      <c r="X142" s="10">
        <f t="shared" si="47"/>
        <v>332431.27</v>
      </c>
      <c r="Y142" s="10">
        <v>332431.27</v>
      </c>
      <c r="Z142" s="10">
        <v>0</v>
      </c>
      <c r="AA142" s="10">
        <v>0</v>
      </c>
      <c r="AB142" s="6"/>
      <c r="AC142" s="10">
        <v>1504566.55</v>
      </c>
      <c r="AD142" s="10">
        <f t="shared" si="48"/>
        <v>13841251.010000002</v>
      </c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</row>
    <row r="143" spans="1:52" ht="14.1" customHeight="1" x14ac:dyDescent="0.25">
      <c r="A143" s="71" t="s">
        <v>266</v>
      </c>
      <c r="B143" s="1" t="s">
        <v>267</v>
      </c>
      <c r="C143" s="5">
        <f t="shared" si="43"/>
        <v>4799145.95</v>
      </c>
      <c r="D143" s="6">
        <v>495011.3</v>
      </c>
      <c r="E143" s="6">
        <v>84624.3</v>
      </c>
      <c r="F143" s="6">
        <v>1393886.75</v>
      </c>
      <c r="G143" s="6">
        <v>201136.4</v>
      </c>
      <c r="H143" s="6">
        <v>607674.75</v>
      </c>
      <c r="I143" s="6">
        <v>643766.19999999995</v>
      </c>
      <c r="J143" s="6">
        <v>315931.31</v>
      </c>
      <c r="K143" s="6">
        <f t="shared" si="44"/>
        <v>730219.39999999991</v>
      </c>
      <c r="L143" s="10">
        <v>333983.59999999998</v>
      </c>
      <c r="M143" s="10">
        <v>167456.95000000001</v>
      </c>
      <c r="N143" s="10">
        <v>178319.9</v>
      </c>
      <c r="O143" s="10">
        <v>50458.95</v>
      </c>
      <c r="P143" s="6">
        <v>15541.9</v>
      </c>
      <c r="Q143" s="6">
        <f t="shared" si="45"/>
        <v>311353.63999999996</v>
      </c>
      <c r="R143" s="10">
        <v>21397.37</v>
      </c>
      <c r="S143" s="10">
        <v>0</v>
      </c>
      <c r="T143" s="10">
        <f t="shared" si="46"/>
        <v>282476.73</v>
      </c>
      <c r="U143" s="10">
        <v>39027.730000000003</v>
      </c>
      <c r="V143" s="10">
        <v>192139</v>
      </c>
      <c r="W143" s="10">
        <v>51310</v>
      </c>
      <c r="X143" s="10">
        <f t="shared" si="47"/>
        <v>7479.54</v>
      </c>
      <c r="Y143" s="10">
        <v>7479.54</v>
      </c>
      <c r="Z143" s="10">
        <v>0</v>
      </c>
      <c r="AA143" s="10">
        <v>0</v>
      </c>
      <c r="AB143" s="6"/>
      <c r="AC143" s="10">
        <v>63805.25</v>
      </c>
      <c r="AD143" s="10">
        <f t="shared" si="48"/>
        <v>4735340.7</v>
      </c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</row>
    <row r="144" spans="1:52" ht="14.1" customHeight="1" x14ac:dyDescent="0.25">
      <c r="A144" s="71" t="s">
        <v>268</v>
      </c>
      <c r="B144" s="1" t="s">
        <v>269</v>
      </c>
      <c r="C144" s="5">
        <f t="shared" si="43"/>
        <v>9929019.9099999983</v>
      </c>
      <c r="D144" s="6">
        <v>1292441.24</v>
      </c>
      <c r="E144" s="6">
        <v>361158.45</v>
      </c>
      <c r="F144" s="6">
        <v>2920252.69</v>
      </c>
      <c r="G144" s="6">
        <v>421783.73</v>
      </c>
      <c r="H144" s="6">
        <v>1029448.35</v>
      </c>
      <c r="I144" s="6">
        <v>1123069.1399999999</v>
      </c>
      <c r="J144" s="6">
        <v>685785.84</v>
      </c>
      <c r="K144" s="6">
        <f t="shared" si="44"/>
        <v>1210051.53</v>
      </c>
      <c r="L144" s="10">
        <v>362613.55</v>
      </c>
      <c r="M144" s="10">
        <v>469204.75</v>
      </c>
      <c r="N144" s="10">
        <v>178344.2</v>
      </c>
      <c r="O144" s="10">
        <v>199889.03</v>
      </c>
      <c r="P144" s="6">
        <v>6660.9</v>
      </c>
      <c r="Q144" s="6">
        <f t="shared" si="45"/>
        <v>878368.03999999992</v>
      </c>
      <c r="R144" s="10">
        <v>28866.1</v>
      </c>
      <c r="S144" s="10">
        <v>0</v>
      </c>
      <c r="T144" s="10">
        <f t="shared" si="46"/>
        <v>848627.09</v>
      </c>
      <c r="U144" s="10">
        <v>98162.67</v>
      </c>
      <c r="V144" s="10">
        <v>736016.57</v>
      </c>
      <c r="W144" s="10">
        <v>14447.85</v>
      </c>
      <c r="X144" s="10">
        <f t="shared" si="47"/>
        <v>874.85</v>
      </c>
      <c r="Y144" s="10">
        <v>0</v>
      </c>
      <c r="Z144" s="10">
        <v>0</v>
      </c>
      <c r="AA144" s="10">
        <v>874.85</v>
      </c>
      <c r="AB144" s="6"/>
      <c r="AC144" s="10">
        <v>327600</v>
      </c>
      <c r="AD144" s="10">
        <f t="shared" si="48"/>
        <v>9601419.9099999983</v>
      </c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</row>
    <row r="145" spans="1:52" ht="14.1" customHeight="1" x14ac:dyDescent="0.25">
      <c r="A145" s="71" t="s">
        <v>270</v>
      </c>
      <c r="B145" s="1" t="s">
        <v>271</v>
      </c>
      <c r="C145" s="5">
        <f t="shared" si="43"/>
        <v>25660624.920000002</v>
      </c>
      <c r="D145" s="6">
        <v>2035973.75</v>
      </c>
      <c r="E145" s="6">
        <v>609647.78</v>
      </c>
      <c r="F145" s="6">
        <v>8423785.25</v>
      </c>
      <c r="G145" s="6">
        <v>1250399.3799999999</v>
      </c>
      <c r="H145" s="6">
        <v>2542500.42</v>
      </c>
      <c r="I145" s="6">
        <v>3534185.98</v>
      </c>
      <c r="J145" s="6">
        <v>2371015.62</v>
      </c>
      <c r="K145" s="6">
        <f t="shared" si="44"/>
        <v>1983246.59</v>
      </c>
      <c r="L145" s="10">
        <v>0</v>
      </c>
      <c r="M145" s="10">
        <v>1023265.54</v>
      </c>
      <c r="N145" s="10">
        <v>520587.35</v>
      </c>
      <c r="O145" s="10">
        <v>439393.7</v>
      </c>
      <c r="P145" s="6">
        <v>0</v>
      </c>
      <c r="Q145" s="6">
        <f t="shared" si="45"/>
        <v>2909870.1500000004</v>
      </c>
      <c r="R145" s="10">
        <v>228538.7</v>
      </c>
      <c r="S145" s="10">
        <v>0</v>
      </c>
      <c r="T145" s="10">
        <f t="shared" si="46"/>
        <v>559505.89</v>
      </c>
      <c r="U145" s="10">
        <v>289505.14</v>
      </c>
      <c r="V145" s="10">
        <v>0</v>
      </c>
      <c r="W145" s="10">
        <v>270000.75</v>
      </c>
      <c r="X145" s="10">
        <f t="shared" si="47"/>
        <v>2121825.56</v>
      </c>
      <c r="Y145" s="10">
        <v>1010576</v>
      </c>
      <c r="Z145" s="10">
        <v>1039524.95</v>
      </c>
      <c r="AA145" s="10">
        <v>71724.61</v>
      </c>
      <c r="AB145" s="6"/>
      <c r="AC145" s="10">
        <v>2995056.85</v>
      </c>
      <c r="AD145" s="10">
        <f t="shared" si="48"/>
        <v>22665568.07</v>
      </c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</row>
    <row r="146" spans="1:52" ht="14.1" customHeight="1" x14ac:dyDescent="0.25">
      <c r="C146" s="5"/>
      <c r="D146" s="6"/>
      <c r="E146" s="6"/>
      <c r="F146" s="6"/>
      <c r="G146" s="6"/>
      <c r="H146" s="6"/>
      <c r="I146" s="6"/>
      <c r="J146" s="6"/>
      <c r="K146" s="6"/>
      <c r="L146" s="10"/>
      <c r="M146" s="10"/>
      <c r="N146" s="10"/>
      <c r="O146" s="10"/>
      <c r="P146" s="6"/>
      <c r="Q146" s="6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6"/>
      <c r="AC146" s="10"/>
      <c r="AD146" s="10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</row>
    <row r="147" spans="1:52" s="2" customFormat="1" ht="14.1" customHeight="1" x14ac:dyDescent="0.25">
      <c r="A147" s="75"/>
      <c r="B147" s="2" t="s">
        <v>272</v>
      </c>
      <c r="C147" s="5">
        <f>SUM(C148:C156)</f>
        <v>107668872.78</v>
      </c>
      <c r="D147" s="5">
        <f t="shared" ref="D147:AD147" si="49">SUM(D148:D156)</f>
        <v>11236354.730000002</v>
      </c>
      <c r="E147" s="5">
        <f t="shared" si="49"/>
        <v>3697675.1199999996</v>
      </c>
      <c r="F147" s="5">
        <f t="shared" si="49"/>
        <v>27279397.48</v>
      </c>
      <c r="G147" s="5">
        <f t="shared" si="49"/>
        <v>3881956.91</v>
      </c>
      <c r="H147" s="5">
        <f t="shared" si="49"/>
        <v>10029639.970000001</v>
      </c>
      <c r="I147" s="5">
        <f t="shared" si="49"/>
        <v>12976824.890000001</v>
      </c>
      <c r="J147" s="5">
        <f t="shared" si="49"/>
        <v>7172566.0799999991</v>
      </c>
      <c r="K147" s="5">
        <f t="shared" si="49"/>
        <v>10547370.149999999</v>
      </c>
      <c r="L147" s="9">
        <f t="shared" si="49"/>
        <v>3156628.7999999993</v>
      </c>
      <c r="M147" s="9">
        <f t="shared" si="49"/>
        <v>4000312.29</v>
      </c>
      <c r="N147" s="9">
        <f t="shared" si="49"/>
        <v>2373541.6799999997</v>
      </c>
      <c r="O147" s="9">
        <f t="shared" si="49"/>
        <v>1016887.3799999999</v>
      </c>
      <c r="P147" s="5">
        <f t="shared" si="49"/>
        <v>3796028.5999999996</v>
      </c>
      <c r="Q147" s="5">
        <f t="shared" si="49"/>
        <v>17051058.850000001</v>
      </c>
      <c r="R147" s="9">
        <f t="shared" si="49"/>
        <v>1160421.8</v>
      </c>
      <c r="S147" s="9">
        <f t="shared" si="49"/>
        <v>1095647</v>
      </c>
      <c r="T147" s="9">
        <f t="shared" si="49"/>
        <v>9407554.370000001</v>
      </c>
      <c r="U147" s="9">
        <f t="shared" si="49"/>
        <v>1015997.39</v>
      </c>
      <c r="V147" s="9">
        <f t="shared" si="49"/>
        <v>5187087.75</v>
      </c>
      <c r="W147" s="9">
        <f t="shared" si="49"/>
        <v>3204469.2300000004</v>
      </c>
      <c r="X147" s="9">
        <f t="shared" si="49"/>
        <v>5387435.6799999997</v>
      </c>
      <c r="Y147" s="9">
        <f t="shared" si="49"/>
        <v>1814692.67</v>
      </c>
      <c r="Z147" s="9">
        <f t="shared" si="49"/>
        <v>2236150</v>
      </c>
      <c r="AA147" s="9">
        <f>SUM(AA148:AA155)</f>
        <v>1336313.56</v>
      </c>
      <c r="AB147" s="9"/>
      <c r="AC147" s="9">
        <f t="shared" si="49"/>
        <v>9582086.0999999996</v>
      </c>
      <c r="AD147" s="9">
        <f t="shared" si="49"/>
        <v>98086786.679999992</v>
      </c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1:52" ht="14.1" customHeight="1" x14ac:dyDescent="0.25">
      <c r="A148" s="71" t="s">
        <v>273</v>
      </c>
      <c r="B148" s="1" t="s">
        <v>274</v>
      </c>
      <c r="C148" s="5">
        <f t="shared" ref="C148:C156" si="50">SUM(D148:K148,P148,Q148)</f>
        <v>21257652.84</v>
      </c>
      <c r="D148" s="6">
        <v>1848820.93</v>
      </c>
      <c r="E148" s="6">
        <v>297865.40000000002</v>
      </c>
      <c r="F148" s="6">
        <v>6670331.0899999999</v>
      </c>
      <c r="G148" s="6">
        <v>381350.65</v>
      </c>
      <c r="H148" s="6">
        <v>1891286.5</v>
      </c>
      <c r="I148" s="6">
        <v>4173437.11</v>
      </c>
      <c r="J148" s="6">
        <v>1287108.08</v>
      </c>
      <c r="K148" s="6">
        <f t="shared" ref="K148:K156" si="51">SUM(L148:O148)</f>
        <v>1710908.2400000002</v>
      </c>
      <c r="L148" s="10">
        <v>424243.77</v>
      </c>
      <c r="M148" s="10">
        <v>543783.30000000005</v>
      </c>
      <c r="N148" s="10">
        <v>565375.56000000006</v>
      </c>
      <c r="O148" s="10">
        <v>177505.61</v>
      </c>
      <c r="P148" s="6">
        <v>56073.45</v>
      </c>
      <c r="Q148" s="6">
        <f t="shared" ref="Q148:Q156" si="52">SUM(R148:T148,X148)</f>
        <v>2940471.39</v>
      </c>
      <c r="R148" s="10">
        <v>160824.39000000001</v>
      </c>
      <c r="S148" s="10">
        <v>0</v>
      </c>
      <c r="T148" s="10">
        <f t="shared" ref="T148:T156" si="53">SUM(U148:W148)</f>
        <v>1960427.8900000001</v>
      </c>
      <c r="U148" s="10">
        <v>226624.8</v>
      </c>
      <c r="V148" s="10">
        <v>1073919.5</v>
      </c>
      <c r="W148" s="10">
        <v>659883.59</v>
      </c>
      <c r="X148" s="10">
        <f>SUM(Y148:AA148)</f>
        <v>819219.11</v>
      </c>
      <c r="Y148" s="10">
        <v>4371.1000000000004</v>
      </c>
      <c r="Z148" s="10">
        <v>0</v>
      </c>
      <c r="AA148" s="10">
        <v>814848.01</v>
      </c>
      <c r="AB148" s="6"/>
      <c r="AC148" s="10">
        <v>2198914.0299999998</v>
      </c>
      <c r="AD148" s="10">
        <f t="shared" ref="AD148:AD156" si="54">C148-AC148</f>
        <v>19058738.809999999</v>
      </c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</row>
    <row r="149" spans="1:52" ht="14.1" customHeight="1" x14ac:dyDescent="0.25">
      <c r="A149" s="71" t="s">
        <v>275</v>
      </c>
      <c r="B149" s="1" t="s">
        <v>276</v>
      </c>
      <c r="C149" s="5">
        <f t="shared" si="50"/>
        <v>6470572.4299999997</v>
      </c>
      <c r="D149" s="6">
        <v>754461.25</v>
      </c>
      <c r="E149" s="6">
        <v>143804.35</v>
      </c>
      <c r="F149" s="6">
        <v>1800187.7</v>
      </c>
      <c r="G149" s="6">
        <v>55667</v>
      </c>
      <c r="H149" s="6">
        <v>702181.1</v>
      </c>
      <c r="I149" s="6">
        <v>712649.15</v>
      </c>
      <c r="J149" s="6">
        <v>375514.3</v>
      </c>
      <c r="K149" s="6">
        <f t="shared" si="51"/>
        <v>882414.95</v>
      </c>
      <c r="L149" s="10">
        <v>195697.7</v>
      </c>
      <c r="M149" s="10">
        <v>508630.5</v>
      </c>
      <c r="N149" s="10">
        <v>167326.95000000001</v>
      </c>
      <c r="O149" s="10">
        <v>10759.8</v>
      </c>
      <c r="P149" s="6">
        <v>20875.150000000001</v>
      </c>
      <c r="Q149" s="6">
        <f t="shared" si="52"/>
        <v>1022817.48</v>
      </c>
      <c r="R149" s="10">
        <v>28208.53</v>
      </c>
      <c r="S149" s="10">
        <v>0</v>
      </c>
      <c r="T149" s="10">
        <f t="shared" si="53"/>
        <v>729608.95</v>
      </c>
      <c r="U149" s="10">
        <v>117634.95</v>
      </c>
      <c r="V149" s="10">
        <v>541306</v>
      </c>
      <c r="W149" s="10">
        <v>70668</v>
      </c>
      <c r="X149" s="10">
        <f t="shared" ref="X149:X156" si="55">SUM(Y149:AA149)</f>
        <v>265000</v>
      </c>
      <c r="Y149" s="10">
        <v>265000</v>
      </c>
      <c r="Z149" s="10">
        <v>0</v>
      </c>
      <c r="AA149" s="10">
        <v>0</v>
      </c>
      <c r="AB149" s="6"/>
      <c r="AC149" s="10">
        <v>136616.29999999999</v>
      </c>
      <c r="AD149" s="10">
        <f t="shared" si="54"/>
        <v>6333956.1299999999</v>
      </c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</row>
    <row r="150" spans="1:52" ht="14.1" customHeight="1" x14ac:dyDescent="0.25">
      <c r="A150" s="71" t="s">
        <v>277</v>
      </c>
      <c r="B150" s="1" t="s">
        <v>278</v>
      </c>
      <c r="C150" s="5">
        <f t="shared" si="50"/>
        <v>48458090.760000005</v>
      </c>
      <c r="D150" s="6">
        <v>5532071.8499999996</v>
      </c>
      <c r="E150" s="6">
        <v>2238037.15</v>
      </c>
      <c r="F150" s="6">
        <v>9716176.0500000007</v>
      </c>
      <c r="G150" s="6">
        <v>2743196.27</v>
      </c>
      <c r="H150" s="6">
        <v>4105111.1</v>
      </c>
      <c r="I150" s="6">
        <v>4260288.8</v>
      </c>
      <c r="J150" s="6">
        <v>3895277.37</v>
      </c>
      <c r="K150" s="6">
        <f t="shared" si="51"/>
        <v>4288181.7</v>
      </c>
      <c r="L150" s="10">
        <v>1243543.75</v>
      </c>
      <c r="M150" s="10">
        <v>1733019.9</v>
      </c>
      <c r="N150" s="10">
        <v>789547.35</v>
      </c>
      <c r="O150" s="10">
        <v>522070.7</v>
      </c>
      <c r="P150" s="6">
        <v>2430557.65</v>
      </c>
      <c r="Q150" s="6">
        <f t="shared" si="52"/>
        <v>9249192.8200000003</v>
      </c>
      <c r="R150" s="10">
        <v>489500.93</v>
      </c>
      <c r="S150" s="10">
        <v>1095647</v>
      </c>
      <c r="T150" s="10">
        <f t="shared" si="53"/>
        <v>4304419.67</v>
      </c>
      <c r="U150" s="10">
        <v>470802.02</v>
      </c>
      <c r="V150" s="10">
        <v>2222868</v>
      </c>
      <c r="W150" s="10">
        <v>1610749.65</v>
      </c>
      <c r="X150" s="10">
        <f t="shared" si="55"/>
        <v>3359625.22</v>
      </c>
      <c r="Y150" s="10">
        <v>1408193.27</v>
      </c>
      <c r="Z150" s="10">
        <v>1500000</v>
      </c>
      <c r="AA150" s="10">
        <v>451431.95</v>
      </c>
      <c r="AB150" s="6"/>
      <c r="AC150" s="10">
        <v>5959696.5999999996</v>
      </c>
      <c r="AD150" s="10">
        <f t="shared" si="54"/>
        <v>42498394.160000004</v>
      </c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</row>
    <row r="151" spans="1:52" ht="14.1" customHeight="1" x14ac:dyDescent="0.25">
      <c r="A151" s="71" t="s">
        <v>279</v>
      </c>
      <c r="B151" s="1" t="s">
        <v>280</v>
      </c>
      <c r="C151" s="5">
        <f t="shared" si="50"/>
        <v>4578495.57</v>
      </c>
      <c r="D151" s="6">
        <v>476249.21</v>
      </c>
      <c r="E151" s="6">
        <v>492594.95</v>
      </c>
      <c r="F151" s="6">
        <v>1235168.5</v>
      </c>
      <c r="G151" s="6">
        <v>83886.65</v>
      </c>
      <c r="H151" s="6">
        <v>450013.85</v>
      </c>
      <c r="I151" s="6">
        <v>416725.75</v>
      </c>
      <c r="J151" s="6">
        <v>212053.6</v>
      </c>
      <c r="K151" s="6">
        <f t="shared" si="51"/>
        <v>652243.28</v>
      </c>
      <c r="L151" s="10">
        <v>210436.43</v>
      </c>
      <c r="M151" s="10">
        <v>307330.15000000002</v>
      </c>
      <c r="N151" s="10">
        <v>120857.95</v>
      </c>
      <c r="O151" s="10">
        <v>13618.75</v>
      </c>
      <c r="P151" s="6">
        <v>23771.8</v>
      </c>
      <c r="Q151" s="6">
        <f t="shared" si="52"/>
        <v>535787.98</v>
      </c>
      <c r="R151" s="10">
        <v>23379.3</v>
      </c>
      <c r="S151" s="10">
        <v>0</v>
      </c>
      <c r="T151" s="10">
        <f t="shared" si="53"/>
        <v>512375.08</v>
      </c>
      <c r="U151" s="10">
        <v>42328.13</v>
      </c>
      <c r="V151" s="10">
        <v>203571</v>
      </c>
      <c r="W151" s="10">
        <v>266475.95</v>
      </c>
      <c r="X151" s="10">
        <f t="shared" si="55"/>
        <v>33.6</v>
      </c>
      <c r="Y151" s="10">
        <v>0</v>
      </c>
      <c r="Z151" s="10">
        <v>0</v>
      </c>
      <c r="AA151" s="10">
        <v>33.6</v>
      </c>
      <c r="AB151" s="6"/>
      <c r="AC151" s="10">
        <v>288794.5</v>
      </c>
      <c r="AD151" s="10">
        <f t="shared" si="54"/>
        <v>4289701.07</v>
      </c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</row>
    <row r="152" spans="1:52" ht="14.1" customHeight="1" x14ac:dyDescent="0.25">
      <c r="A152" s="71" t="s">
        <v>281</v>
      </c>
      <c r="B152" s="1" t="s">
        <v>282</v>
      </c>
      <c r="C152" s="5">
        <f t="shared" si="50"/>
        <v>5240684.4000000004</v>
      </c>
      <c r="D152" s="6">
        <v>505290.97</v>
      </c>
      <c r="E152" s="6">
        <v>101703.8</v>
      </c>
      <c r="F152" s="6">
        <v>1594121.58</v>
      </c>
      <c r="G152" s="6">
        <v>71894.05</v>
      </c>
      <c r="H152" s="6">
        <v>560645.4</v>
      </c>
      <c r="I152" s="6">
        <v>564264.19999999995</v>
      </c>
      <c r="J152" s="6">
        <v>233837.6</v>
      </c>
      <c r="K152" s="6">
        <f t="shared" si="51"/>
        <v>535888.1</v>
      </c>
      <c r="L152" s="10">
        <v>204693.05</v>
      </c>
      <c r="M152" s="10">
        <v>128672</v>
      </c>
      <c r="N152" s="10">
        <v>146831.95000000001</v>
      </c>
      <c r="O152" s="10">
        <v>55691.1</v>
      </c>
      <c r="P152" s="6">
        <v>37162.75</v>
      </c>
      <c r="Q152" s="6">
        <f t="shared" si="52"/>
        <v>1035875.95</v>
      </c>
      <c r="R152" s="10">
        <v>53396.2</v>
      </c>
      <c r="S152" s="10">
        <v>0</v>
      </c>
      <c r="T152" s="10">
        <f t="shared" si="53"/>
        <v>232479.75</v>
      </c>
      <c r="U152" s="10">
        <v>35614.300000000003</v>
      </c>
      <c r="V152" s="10">
        <v>186942</v>
      </c>
      <c r="W152" s="10">
        <v>9923.4500000000007</v>
      </c>
      <c r="X152" s="10">
        <f t="shared" si="55"/>
        <v>750000</v>
      </c>
      <c r="Y152" s="10">
        <v>50000</v>
      </c>
      <c r="Z152" s="10">
        <v>700000</v>
      </c>
      <c r="AA152" s="10">
        <v>0</v>
      </c>
      <c r="AB152" s="6"/>
      <c r="AC152" s="10">
        <v>67620</v>
      </c>
      <c r="AD152" s="10">
        <f t="shared" si="54"/>
        <v>5173064.4000000004</v>
      </c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</row>
    <row r="153" spans="1:52" ht="14.1" customHeight="1" x14ac:dyDescent="0.25">
      <c r="A153" s="71" t="s">
        <v>283</v>
      </c>
      <c r="B153" s="1" t="s">
        <v>284</v>
      </c>
      <c r="C153" s="5">
        <f t="shared" si="50"/>
        <v>4455758.6900000004</v>
      </c>
      <c r="D153" s="6">
        <v>455306</v>
      </c>
      <c r="E153" s="6">
        <v>77887.899999999994</v>
      </c>
      <c r="F153" s="6">
        <v>1386484.55</v>
      </c>
      <c r="G153" s="6">
        <v>133373.6</v>
      </c>
      <c r="H153" s="6">
        <v>523327.47</v>
      </c>
      <c r="I153" s="6">
        <v>457457.55</v>
      </c>
      <c r="J153" s="6">
        <v>270603.09999999998</v>
      </c>
      <c r="K153" s="6">
        <f t="shared" si="51"/>
        <v>480159.73</v>
      </c>
      <c r="L153" s="10">
        <v>164442.54999999999</v>
      </c>
      <c r="M153" s="10">
        <v>152645.68</v>
      </c>
      <c r="N153" s="10">
        <v>139830.29999999999</v>
      </c>
      <c r="O153" s="10">
        <v>23241.200000000001</v>
      </c>
      <c r="P153" s="6">
        <v>26561.15</v>
      </c>
      <c r="Q153" s="6">
        <f t="shared" si="52"/>
        <v>644597.64</v>
      </c>
      <c r="R153" s="10">
        <v>138586.54999999999</v>
      </c>
      <c r="S153" s="10">
        <v>0</v>
      </c>
      <c r="T153" s="10">
        <f t="shared" si="53"/>
        <v>486406.09</v>
      </c>
      <c r="U153" s="10">
        <v>32515.34</v>
      </c>
      <c r="V153" s="10">
        <v>262256</v>
      </c>
      <c r="W153" s="10">
        <v>191634.75</v>
      </c>
      <c r="X153" s="10">
        <f t="shared" si="55"/>
        <v>19605</v>
      </c>
      <c r="Y153" s="10">
        <v>3455</v>
      </c>
      <c r="Z153" s="10">
        <v>16150</v>
      </c>
      <c r="AA153" s="10">
        <v>0</v>
      </c>
      <c r="AB153" s="6"/>
      <c r="AC153" s="10">
        <v>404570.94</v>
      </c>
      <c r="AD153" s="10">
        <f t="shared" si="54"/>
        <v>4051187.7500000005</v>
      </c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</row>
    <row r="154" spans="1:52" ht="14.1" customHeight="1" x14ac:dyDescent="0.25">
      <c r="A154" s="71" t="s">
        <v>285</v>
      </c>
      <c r="B154" s="1" t="s">
        <v>286</v>
      </c>
      <c r="C154" s="5">
        <f t="shared" si="50"/>
        <v>7245629.4299999997</v>
      </c>
      <c r="D154" s="6">
        <v>644451.81000000006</v>
      </c>
      <c r="E154" s="6">
        <v>78802.8</v>
      </c>
      <c r="F154" s="6">
        <v>1737084.4</v>
      </c>
      <c r="G154" s="6">
        <v>199093.24</v>
      </c>
      <c r="H154" s="6">
        <v>709250.6</v>
      </c>
      <c r="I154" s="6">
        <v>689666.4</v>
      </c>
      <c r="J154" s="6">
        <v>429685.1</v>
      </c>
      <c r="K154" s="6">
        <f t="shared" si="51"/>
        <v>907427.83</v>
      </c>
      <c r="L154" s="10">
        <v>339493.3</v>
      </c>
      <c r="M154" s="10">
        <v>242981.53</v>
      </c>
      <c r="N154" s="10">
        <v>200231</v>
      </c>
      <c r="O154" s="10">
        <v>124722</v>
      </c>
      <c r="P154" s="6">
        <v>1155911.1000000001</v>
      </c>
      <c r="Q154" s="6">
        <f t="shared" si="52"/>
        <v>694256.15</v>
      </c>
      <c r="R154" s="10">
        <v>139727.35</v>
      </c>
      <c r="S154" s="10">
        <v>0</v>
      </c>
      <c r="T154" s="10">
        <f t="shared" si="53"/>
        <v>492391.4</v>
      </c>
      <c r="U154" s="10">
        <v>39712</v>
      </c>
      <c r="V154" s="10">
        <v>267277</v>
      </c>
      <c r="W154" s="10">
        <v>185402.4</v>
      </c>
      <c r="X154" s="10">
        <f t="shared" si="55"/>
        <v>62137.4</v>
      </c>
      <c r="Y154" s="10">
        <v>22137.4</v>
      </c>
      <c r="Z154" s="10">
        <v>20000</v>
      </c>
      <c r="AA154" s="10">
        <v>20000</v>
      </c>
      <c r="AB154" s="6"/>
      <c r="AC154" s="10">
        <v>16.399999999999999</v>
      </c>
      <c r="AD154" s="10">
        <f t="shared" si="54"/>
        <v>7245613.0299999993</v>
      </c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</row>
    <row r="155" spans="1:52" ht="14.1" customHeight="1" x14ac:dyDescent="0.25">
      <c r="A155" s="71" t="s">
        <v>287</v>
      </c>
      <c r="B155" s="1" t="s">
        <v>288</v>
      </c>
      <c r="C155" s="5">
        <f t="shared" si="50"/>
        <v>4579587.8</v>
      </c>
      <c r="D155" s="6">
        <v>482873.71</v>
      </c>
      <c r="E155" s="6">
        <v>155954.9</v>
      </c>
      <c r="F155" s="6">
        <v>1527252.05</v>
      </c>
      <c r="G155" s="6">
        <v>117276.95</v>
      </c>
      <c r="H155" s="6">
        <v>543746.05000000005</v>
      </c>
      <c r="I155" s="6">
        <v>545771.80000000005</v>
      </c>
      <c r="J155" s="6">
        <v>163747.9</v>
      </c>
      <c r="K155" s="6">
        <f t="shared" si="51"/>
        <v>489278.53</v>
      </c>
      <c r="L155" s="10">
        <v>149280.6</v>
      </c>
      <c r="M155" s="10">
        <v>229682.43</v>
      </c>
      <c r="N155" s="10">
        <v>98306.4</v>
      </c>
      <c r="O155" s="10">
        <v>12009.1</v>
      </c>
      <c r="P155" s="6">
        <v>24478</v>
      </c>
      <c r="Q155" s="6">
        <f t="shared" si="52"/>
        <v>529207.91</v>
      </c>
      <c r="R155" s="10">
        <v>45137.5</v>
      </c>
      <c r="S155" s="10">
        <v>0</v>
      </c>
      <c r="T155" s="10">
        <f t="shared" si="53"/>
        <v>434070.41000000003</v>
      </c>
      <c r="U155" s="10">
        <v>31620.71</v>
      </c>
      <c r="V155" s="10">
        <v>279733.25</v>
      </c>
      <c r="W155" s="10">
        <v>122716.45</v>
      </c>
      <c r="X155" s="10">
        <f t="shared" si="55"/>
        <v>50000</v>
      </c>
      <c r="Y155" s="10">
        <v>0</v>
      </c>
      <c r="Z155" s="10">
        <v>0</v>
      </c>
      <c r="AA155" s="10">
        <v>50000</v>
      </c>
      <c r="AB155" s="6"/>
      <c r="AC155" s="10">
        <v>182412.75</v>
      </c>
      <c r="AD155" s="10">
        <f t="shared" si="54"/>
        <v>4397175.05</v>
      </c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</row>
    <row r="156" spans="1:52" ht="14.1" customHeight="1" x14ac:dyDescent="0.25">
      <c r="A156" s="71" t="s">
        <v>289</v>
      </c>
      <c r="B156" s="1" t="s">
        <v>290</v>
      </c>
      <c r="C156" s="5">
        <f t="shared" si="50"/>
        <v>5382400.8600000003</v>
      </c>
      <c r="D156" s="6">
        <v>536829</v>
      </c>
      <c r="E156" s="6">
        <v>111023.87</v>
      </c>
      <c r="F156" s="6">
        <v>1612591.56</v>
      </c>
      <c r="G156" s="6">
        <v>96218.5</v>
      </c>
      <c r="H156" s="6">
        <v>544077.9</v>
      </c>
      <c r="I156" s="6">
        <v>1156564.1299999999</v>
      </c>
      <c r="J156" s="6">
        <v>304739.03000000003</v>
      </c>
      <c r="K156" s="6">
        <f t="shared" si="51"/>
        <v>600867.78999999992</v>
      </c>
      <c r="L156" s="10">
        <v>224797.65</v>
      </c>
      <c r="M156" s="10">
        <v>153566.79999999999</v>
      </c>
      <c r="N156" s="10">
        <v>145234.22</v>
      </c>
      <c r="O156" s="10">
        <v>77269.119999999995</v>
      </c>
      <c r="P156" s="6">
        <v>20637.55</v>
      </c>
      <c r="Q156" s="6">
        <f t="shared" si="52"/>
        <v>398851.52999999997</v>
      </c>
      <c r="R156" s="10">
        <v>81661.05</v>
      </c>
      <c r="S156" s="10">
        <v>0</v>
      </c>
      <c r="T156" s="10">
        <f t="shared" si="53"/>
        <v>255375.13</v>
      </c>
      <c r="U156" s="10">
        <v>19145.14</v>
      </c>
      <c r="V156" s="10">
        <v>149215</v>
      </c>
      <c r="W156" s="10">
        <v>87014.99</v>
      </c>
      <c r="X156" s="10">
        <f t="shared" si="55"/>
        <v>61815.35</v>
      </c>
      <c r="Y156" s="10">
        <v>61535.9</v>
      </c>
      <c r="Z156" s="10">
        <v>0</v>
      </c>
      <c r="AA156" s="10">
        <v>279.45</v>
      </c>
      <c r="AB156" s="6"/>
      <c r="AC156" s="10">
        <v>343444.58</v>
      </c>
      <c r="AD156" s="10">
        <f t="shared" si="54"/>
        <v>5038956.28</v>
      </c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</row>
    <row r="157" spans="1:52" ht="14.1" customHeight="1" x14ac:dyDescent="0.25">
      <c r="C157" s="5"/>
      <c r="D157" s="6"/>
      <c r="E157" s="6"/>
      <c r="F157" s="6"/>
      <c r="G157" s="6"/>
      <c r="H157" s="6"/>
      <c r="I157" s="6"/>
      <c r="J157" s="6"/>
      <c r="K157" s="6"/>
      <c r="L157" s="10"/>
      <c r="M157" s="10"/>
      <c r="N157" s="10"/>
      <c r="O157" s="10"/>
      <c r="P157" s="6"/>
      <c r="Q157" s="6"/>
      <c r="R157" s="10"/>
      <c r="S157" s="10"/>
      <c r="T157" s="10"/>
      <c r="U157" s="10"/>
      <c r="V157" s="10"/>
      <c r="W157" s="10"/>
      <c r="X157" s="10"/>
      <c r="Y157" s="10"/>
      <c r="Z157" s="10"/>
      <c r="AB157" s="6"/>
      <c r="AC157" s="10"/>
      <c r="AD157" s="10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</row>
    <row r="158" spans="1:52" s="8" customFormat="1" ht="14.1" customHeight="1" x14ac:dyDescent="0.25">
      <c r="A158" s="76"/>
      <c r="B158" s="8" t="s">
        <v>291</v>
      </c>
      <c r="C158" s="10">
        <f t="shared" ref="C158:Z158" si="56">SUM(C12:C30,C33:C50,C53:C77,C80:C107,C110:C126,C129:C145,C148:C156)</f>
        <v>1660867736.9199996</v>
      </c>
      <c r="D158" s="10">
        <f t="shared" si="56"/>
        <v>179916904.83999994</v>
      </c>
      <c r="E158" s="10">
        <f t="shared" si="56"/>
        <v>48579622.649999984</v>
      </c>
      <c r="F158" s="10">
        <f t="shared" si="56"/>
        <v>449083385.7299999</v>
      </c>
      <c r="G158" s="10">
        <f t="shared" si="56"/>
        <v>66341344.829999998</v>
      </c>
      <c r="H158" s="10">
        <f t="shared" si="56"/>
        <v>124867565.05</v>
      </c>
      <c r="I158" s="10">
        <f t="shared" si="56"/>
        <v>232066318.46000007</v>
      </c>
      <c r="J158" s="10">
        <f t="shared" si="56"/>
        <v>131864962.92999998</v>
      </c>
      <c r="K158" s="10">
        <f t="shared" si="56"/>
        <v>182690268.86000001</v>
      </c>
      <c r="L158" s="10">
        <f t="shared" si="56"/>
        <v>43101883.649999999</v>
      </c>
      <c r="M158" s="10">
        <f t="shared" si="56"/>
        <v>74222216.550000027</v>
      </c>
      <c r="N158" s="10">
        <f t="shared" si="56"/>
        <v>44366789.840000004</v>
      </c>
      <c r="O158" s="10">
        <f t="shared" si="56"/>
        <v>20999378.820000011</v>
      </c>
      <c r="P158" s="10">
        <f t="shared" si="56"/>
        <v>18198075.510000002</v>
      </c>
      <c r="Q158" s="10">
        <f t="shared" si="56"/>
        <v>227259288.05999991</v>
      </c>
      <c r="R158" s="10">
        <f t="shared" si="56"/>
        <v>15264249.130000005</v>
      </c>
      <c r="S158" s="10">
        <f t="shared" si="56"/>
        <v>30664235</v>
      </c>
      <c r="T158" s="10">
        <f t="shared" si="56"/>
        <v>115306299.26999998</v>
      </c>
      <c r="U158" s="10">
        <f t="shared" si="56"/>
        <v>18277972.779999994</v>
      </c>
      <c r="V158" s="10">
        <f t="shared" si="56"/>
        <v>67622716.340000004</v>
      </c>
      <c r="W158" s="10">
        <f t="shared" si="56"/>
        <v>29405610.14999998</v>
      </c>
      <c r="X158" s="10">
        <f t="shared" si="56"/>
        <v>66024504.660000004</v>
      </c>
      <c r="Y158" s="10">
        <f t="shared" si="56"/>
        <v>32926464.099999998</v>
      </c>
      <c r="Z158" s="10">
        <f t="shared" si="56"/>
        <v>11159428.260000002</v>
      </c>
      <c r="AA158" s="10">
        <f>SUM(AA12:AA30,AA33:AA50,AA53:AA77,AA80:AA107,AA110:AA126,AA129:AA145,AA148:AA155)</f>
        <v>21938332.850000005</v>
      </c>
      <c r="AB158" s="10"/>
      <c r="AC158" s="10">
        <f>SUM(AC12:AC30,AC33:AC50,AC53:AC77,AC80:AC107,AC110:AC126,AC129:AC145,AC148:AC156)</f>
        <v>136746637.78</v>
      </c>
      <c r="AD158" s="10">
        <f>SUM(AD12:AD30,AD33:AD50,AD53:AD77,AD80:AD107,AD110:AD126,AD129:AD145,AD148:AD156)</f>
        <v>1524121099.1399999</v>
      </c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</row>
    <row r="159" spans="1:52" ht="14.1" customHeight="1" x14ac:dyDescent="0.25">
      <c r="C159" s="5"/>
      <c r="D159" s="6"/>
      <c r="E159" s="6"/>
      <c r="F159" s="6"/>
      <c r="G159" s="6"/>
      <c r="H159" s="6"/>
      <c r="I159" s="6"/>
      <c r="J159" s="6"/>
      <c r="K159" s="6"/>
      <c r="L159" s="10"/>
      <c r="M159" s="10"/>
      <c r="N159" s="10"/>
      <c r="O159" s="10"/>
      <c r="P159" s="6"/>
      <c r="Q159" s="6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6"/>
      <c r="AC159" s="10"/>
      <c r="AD159" s="10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</row>
    <row r="160" spans="1:52" ht="14.1" customHeight="1" x14ac:dyDescent="0.25">
      <c r="C160" s="5"/>
      <c r="D160" s="6"/>
      <c r="E160" s="6"/>
      <c r="F160" s="6"/>
      <c r="G160" s="6"/>
      <c r="H160" s="6"/>
      <c r="I160" s="6"/>
      <c r="J160" s="6"/>
      <c r="K160" s="6"/>
      <c r="L160" s="10"/>
      <c r="M160" s="10"/>
      <c r="N160" s="10"/>
      <c r="O160" s="10"/>
      <c r="P160" s="6"/>
      <c r="Q160" s="6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6"/>
      <c r="AC160" s="10"/>
      <c r="AD160" s="10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</row>
    <row r="161" spans="3:52" ht="14.1" customHeight="1" x14ac:dyDescent="0.25">
      <c r="C161" s="5"/>
      <c r="D161" s="6"/>
      <c r="E161" s="6"/>
      <c r="F161" s="6"/>
      <c r="G161" s="6"/>
      <c r="H161" s="6"/>
      <c r="I161" s="6"/>
      <c r="J161" s="6"/>
      <c r="K161" s="6"/>
      <c r="L161" s="10"/>
      <c r="M161" s="10"/>
      <c r="N161" s="10"/>
      <c r="O161" s="10"/>
      <c r="P161" s="6"/>
      <c r="Q161" s="6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6"/>
      <c r="AC161" s="10"/>
      <c r="AD161" s="10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</row>
    <row r="162" spans="3:52" ht="14.1" customHeight="1" x14ac:dyDescent="0.25">
      <c r="C162" s="5"/>
      <c r="D162" s="6"/>
      <c r="E162" s="6"/>
      <c r="F162" s="6"/>
      <c r="G162" s="6"/>
      <c r="H162" s="6"/>
      <c r="I162" s="6"/>
      <c r="J162" s="6"/>
      <c r="K162" s="6"/>
      <c r="L162" s="10"/>
      <c r="M162" s="10"/>
      <c r="N162" s="10"/>
      <c r="O162" s="10"/>
      <c r="P162" s="6"/>
      <c r="Q162" s="6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6"/>
      <c r="AC162" s="10"/>
      <c r="AD162" s="10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</row>
    <row r="163" spans="3:52" ht="14.1" customHeight="1" x14ac:dyDescent="0.25">
      <c r="C163" s="5"/>
      <c r="D163" s="6"/>
      <c r="E163" s="6"/>
      <c r="F163" s="6"/>
      <c r="G163" s="6"/>
      <c r="H163" s="6"/>
      <c r="I163" s="6"/>
      <c r="J163" s="6"/>
      <c r="K163" s="6"/>
      <c r="L163" s="10"/>
      <c r="M163" s="10"/>
      <c r="N163" s="10"/>
      <c r="O163" s="10"/>
      <c r="P163" s="6"/>
      <c r="Q163" s="6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6"/>
      <c r="AC163" s="10"/>
      <c r="AD163" s="10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</row>
    <row r="164" spans="3:52" ht="14.1" customHeight="1" x14ac:dyDescent="0.25">
      <c r="C164" s="5"/>
      <c r="D164" s="6"/>
      <c r="E164" s="6"/>
      <c r="F164" s="6"/>
      <c r="G164" s="6"/>
      <c r="H164" s="6"/>
      <c r="I164" s="6"/>
      <c r="J164" s="6"/>
      <c r="K164" s="6"/>
      <c r="L164" s="10"/>
      <c r="M164" s="10"/>
      <c r="N164" s="10"/>
      <c r="O164" s="10"/>
      <c r="P164" s="6"/>
      <c r="Q164" s="6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6"/>
      <c r="AC164" s="10"/>
      <c r="AD164" s="10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</row>
    <row r="165" spans="3:52" ht="14.1" customHeight="1" x14ac:dyDescent="0.25">
      <c r="C165" s="5"/>
      <c r="D165" s="6"/>
      <c r="E165" s="6"/>
      <c r="F165" s="6"/>
      <c r="G165" s="6"/>
      <c r="H165" s="6"/>
      <c r="I165" s="6"/>
      <c r="J165" s="6"/>
      <c r="K165" s="6"/>
      <c r="L165" s="10"/>
      <c r="M165" s="10"/>
      <c r="N165" s="10"/>
      <c r="O165" s="10"/>
      <c r="P165" s="6"/>
      <c r="Q165" s="6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6"/>
      <c r="AC165" s="10"/>
      <c r="AD165" s="10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</row>
    <row r="166" spans="3:52" ht="14.1" customHeight="1" x14ac:dyDescent="0.25">
      <c r="C166" s="5"/>
      <c r="D166" s="6"/>
      <c r="E166" s="6"/>
      <c r="F166" s="6"/>
      <c r="G166" s="6"/>
      <c r="H166" s="6"/>
      <c r="I166" s="6"/>
      <c r="J166" s="6"/>
      <c r="K166" s="6"/>
      <c r="L166" s="10"/>
      <c r="M166" s="10"/>
      <c r="N166" s="10"/>
      <c r="O166" s="10"/>
      <c r="P166" s="6"/>
      <c r="Q166" s="6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6"/>
      <c r="AC166" s="10"/>
      <c r="AD166" s="10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</row>
    <row r="167" spans="3:52" ht="14.1" customHeight="1" x14ac:dyDescent="0.25">
      <c r="C167" s="5"/>
      <c r="D167" s="6"/>
      <c r="E167" s="6"/>
      <c r="F167" s="6"/>
      <c r="G167" s="6"/>
      <c r="H167" s="6"/>
      <c r="I167" s="6"/>
      <c r="J167" s="6"/>
      <c r="K167" s="6"/>
      <c r="L167" s="10"/>
      <c r="M167" s="10"/>
      <c r="N167" s="10"/>
      <c r="O167" s="10"/>
      <c r="P167" s="6"/>
      <c r="Q167" s="6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6"/>
      <c r="AC167" s="10"/>
      <c r="AD167" s="10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</row>
    <row r="168" spans="3:52" ht="14.1" customHeight="1" x14ac:dyDescent="0.25">
      <c r="C168" s="5"/>
      <c r="D168" s="6"/>
      <c r="E168" s="6"/>
      <c r="F168" s="6"/>
      <c r="G168" s="6"/>
      <c r="H168" s="6"/>
      <c r="I168" s="6"/>
      <c r="J168" s="6"/>
      <c r="K168" s="6"/>
      <c r="L168" s="10"/>
      <c r="M168" s="10"/>
      <c r="N168" s="10"/>
      <c r="O168" s="10"/>
      <c r="P168" s="6"/>
      <c r="Q168" s="6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6"/>
      <c r="AC168" s="10"/>
      <c r="AD168" s="10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</row>
    <row r="169" spans="3:52" ht="14.1" customHeight="1" x14ac:dyDescent="0.25">
      <c r="C169" s="5"/>
      <c r="D169" s="6"/>
      <c r="E169" s="6"/>
      <c r="F169" s="6"/>
      <c r="G169" s="6"/>
      <c r="H169" s="6"/>
      <c r="I169" s="6"/>
      <c r="J169" s="6"/>
      <c r="K169" s="6"/>
      <c r="L169" s="10"/>
      <c r="M169" s="10"/>
      <c r="N169" s="10"/>
      <c r="O169" s="10"/>
      <c r="P169" s="6"/>
      <c r="Q169" s="6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6"/>
      <c r="AC169" s="10"/>
      <c r="AD169" s="10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</row>
    <row r="170" spans="3:52" ht="14.1" customHeight="1" x14ac:dyDescent="0.25">
      <c r="C170" s="5"/>
      <c r="D170" s="6"/>
      <c r="E170" s="6"/>
      <c r="F170" s="6"/>
      <c r="G170" s="6"/>
      <c r="H170" s="6"/>
      <c r="I170" s="6"/>
      <c r="J170" s="6"/>
      <c r="K170" s="6"/>
      <c r="L170" s="10"/>
      <c r="M170" s="10"/>
      <c r="N170" s="10"/>
      <c r="O170" s="10"/>
      <c r="P170" s="6"/>
      <c r="Q170" s="6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6"/>
      <c r="AC170" s="10"/>
      <c r="AD170" s="10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</row>
    <row r="171" spans="3:52" ht="14.1" customHeight="1" x14ac:dyDescent="0.25">
      <c r="C171" s="5"/>
      <c r="D171" s="6"/>
      <c r="E171" s="6"/>
      <c r="F171" s="6"/>
      <c r="G171" s="6"/>
      <c r="H171" s="6"/>
      <c r="I171" s="6"/>
      <c r="J171" s="6"/>
      <c r="K171" s="6"/>
      <c r="L171" s="10"/>
      <c r="M171" s="10"/>
      <c r="N171" s="10"/>
      <c r="O171" s="10"/>
      <c r="P171" s="6"/>
      <c r="Q171" s="6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6"/>
      <c r="AC171" s="10"/>
      <c r="AD171" s="10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</row>
    <row r="172" spans="3:52" ht="14.1" customHeight="1" x14ac:dyDescent="0.25">
      <c r="C172" s="5"/>
      <c r="D172" s="6"/>
      <c r="E172" s="6"/>
      <c r="F172" s="6"/>
      <c r="G172" s="6"/>
      <c r="H172" s="6"/>
      <c r="I172" s="6"/>
      <c r="J172" s="6"/>
      <c r="K172" s="6"/>
      <c r="L172" s="10"/>
      <c r="M172" s="10"/>
      <c r="N172" s="10"/>
      <c r="O172" s="10"/>
      <c r="P172" s="6"/>
      <c r="Q172" s="6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6"/>
      <c r="AC172" s="10"/>
      <c r="AD172" s="10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</row>
    <row r="173" spans="3:52" ht="14.1" customHeight="1" x14ac:dyDescent="0.25">
      <c r="C173" s="5"/>
      <c r="D173" s="6"/>
      <c r="E173" s="6"/>
      <c r="F173" s="6"/>
      <c r="G173" s="6"/>
      <c r="H173" s="6"/>
      <c r="I173" s="6"/>
      <c r="J173" s="6"/>
      <c r="K173" s="6"/>
      <c r="L173" s="10"/>
      <c r="M173" s="10"/>
      <c r="N173" s="10"/>
      <c r="O173" s="10"/>
      <c r="P173" s="6"/>
      <c r="Q173" s="6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6"/>
      <c r="AC173" s="10"/>
      <c r="AD173" s="10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</row>
    <row r="174" spans="3:52" ht="14.1" customHeight="1" x14ac:dyDescent="0.25">
      <c r="C174" s="5"/>
      <c r="D174" s="6"/>
      <c r="E174" s="6"/>
      <c r="F174" s="6"/>
      <c r="G174" s="6"/>
      <c r="H174" s="6"/>
      <c r="I174" s="6"/>
      <c r="J174" s="6"/>
      <c r="K174" s="6"/>
      <c r="L174" s="10"/>
      <c r="M174" s="10"/>
      <c r="N174" s="10"/>
      <c r="O174" s="10"/>
      <c r="P174" s="6"/>
      <c r="Q174" s="6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6"/>
      <c r="AC174" s="10"/>
      <c r="AD174" s="10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</row>
    <row r="175" spans="3:52" ht="14.1" customHeight="1" x14ac:dyDescent="0.25">
      <c r="C175" s="5"/>
      <c r="D175" s="6"/>
      <c r="E175" s="6"/>
      <c r="F175" s="6"/>
      <c r="G175" s="6"/>
      <c r="H175" s="6"/>
      <c r="I175" s="6"/>
      <c r="J175" s="6"/>
      <c r="K175" s="6"/>
      <c r="L175" s="10"/>
      <c r="M175" s="10"/>
      <c r="N175" s="10"/>
      <c r="O175" s="10"/>
      <c r="P175" s="6"/>
      <c r="Q175" s="6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6"/>
      <c r="AC175" s="10"/>
      <c r="AD175" s="10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</row>
    <row r="176" spans="3:52" ht="14.1" customHeight="1" x14ac:dyDescent="0.25">
      <c r="C176" s="5"/>
      <c r="D176" s="6"/>
      <c r="E176" s="6"/>
      <c r="F176" s="6"/>
      <c r="G176" s="6"/>
      <c r="H176" s="6"/>
      <c r="I176" s="6"/>
      <c r="J176" s="6"/>
      <c r="K176" s="6"/>
      <c r="L176" s="10"/>
      <c r="M176" s="10"/>
      <c r="N176" s="10"/>
      <c r="O176" s="10"/>
      <c r="P176" s="6"/>
      <c r="Q176" s="6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6"/>
      <c r="AC176" s="10"/>
      <c r="AD176" s="10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</row>
    <row r="177" spans="3:52" ht="14.1" customHeight="1" x14ac:dyDescent="0.25">
      <c r="C177" s="5"/>
      <c r="D177" s="6"/>
      <c r="E177" s="6"/>
      <c r="F177" s="6"/>
      <c r="G177" s="6"/>
      <c r="H177" s="6"/>
      <c r="I177" s="6"/>
      <c r="J177" s="6"/>
      <c r="K177" s="6"/>
      <c r="L177" s="10"/>
      <c r="M177" s="10"/>
      <c r="N177" s="10"/>
      <c r="O177" s="10"/>
      <c r="P177" s="6"/>
      <c r="Q177" s="6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6"/>
      <c r="AC177" s="10"/>
      <c r="AD177" s="10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</row>
    <row r="178" spans="3:52" ht="14.1" customHeight="1" x14ac:dyDescent="0.25">
      <c r="C178" s="5"/>
      <c r="D178" s="6"/>
      <c r="E178" s="6"/>
      <c r="F178" s="6"/>
      <c r="G178" s="6"/>
      <c r="H178" s="6"/>
      <c r="I178" s="6"/>
      <c r="J178" s="6"/>
      <c r="K178" s="6"/>
      <c r="L178" s="10"/>
      <c r="M178" s="10"/>
      <c r="N178" s="10"/>
      <c r="O178" s="10"/>
      <c r="P178" s="6"/>
      <c r="Q178" s="6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6"/>
      <c r="AC178" s="10"/>
      <c r="AD178" s="10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</row>
    <row r="179" spans="3:52" ht="14.1" customHeight="1" x14ac:dyDescent="0.25">
      <c r="C179" s="5"/>
      <c r="D179" s="6"/>
      <c r="E179" s="6"/>
      <c r="F179" s="6"/>
      <c r="G179" s="6"/>
      <c r="H179" s="6"/>
      <c r="I179" s="6"/>
      <c r="J179" s="6"/>
      <c r="K179" s="6"/>
      <c r="L179" s="10"/>
      <c r="M179" s="10"/>
      <c r="N179" s="10"/>
      <c r="O179" s="10"/>
      <c r="P179" s="6"/>
      <c r="Q179" s="6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6"/>
      <c r="AC179" s="10"/>
      <c r="AD179" s="10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</row>
    <row r="180" spans="3:52" ht="14.1" customHeight="1" x14ac:dyDescent="0.25">
      <c r="C180" s="5"/>
      <c r="D180" s="6"/>
      <c r="E180" s="6"/>
      <c r="F180" s="6"/>
      <c r="G180" s="6"/>
      <c r="H180" s="6"/>
      <c r="I180" s="6"/>
      <c r="J180" s="6"/>
      <c r="K180" s="6"/>
      <c r="L180" s="10"/>
      <c r="M180" s="10"/>
      <c r="N180" s="10"/>
      <c r="O180" s="10"/>
      <c r="P180" s="6"/>
      <c r="Q180" s="6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6"/>
      <c r="AC180" s="10"/>
      <c r="AD180" s="10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</row>
    <row r="181" spans="3:52" ht="14.1" customHeight="1" x14ac:dyDescent="0.25">
      <c r="C181" s="5"/>
      <c r="D181" s="6"/>
      <c r="E181" s="6"/>
      <c r="F181" s="6"/>
      <c r="G181" s="6"/>
      <c r="H181" s="6"/>
      <c r="I181" s="6"/>
      <c r="J181" s="6"/>
      <c r="K181" s="6"/>
      <c r="L181" s="10"/>
      <c r="M181" s="10"/>
      <c r="N181" s="10"/>
      <c r="O181" s="10"/>
      <c r="P181" s="6"/>
      <c r="Q181" s="6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6"/>
      <c r="AC181" s="10"/>
      <c r="AD181" s="10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</row>
    <row r="182" spans="3:52" ht="14.1" customHeight="1" x14ac:dyDescent="0.25">
      <c r="C182" s="5"/>
      <c r="D182" s="6"/>
      <c r="E182" s="6"/>
      <c r="F182" s="6"/>
      <c r="G182" s="6"/>
      <c r="H182" s="6"/>
      <c r="I182" s="6"/>
      <c r="J182" s="6"/>
      <c r="K182" s="6"/>
      <c r="L182" s="10"/>
      <c r="M182" s="10"/>
      <c r="N182" s="10"/>
      <c r="O182" s="10"/>
      <c r="P182" s="6"/>
      <c r="Q182" s="6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6"/>
      <c r="AC182" s="10"/>
      <c r="AD182" s="10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</row>
    <row r="183" spans="3:52" ht="14.1" customHeight="1" x14ac:dyDescent="0.25">
      <c r="C183" s="5"/>
      <c r="D183" s="6"/>
      <c r="E183" s="6"/>
      <c r="F183" s="6"/>
      <c r="G183" s="6"/>
      <c r="H183" s="6"/>
      <c r="I183" s="6"/>
      <c r="J183" s="6"/>
      <c r="K183" s="6"/>
      <c r="L183" s="10"/>
      <c r="M183" s="10"/>
      <c r="N183" s="10"/>
      <c r="O183" s="10"/>
      <c r="P183" s="6"/>
      <c r="Q183" s="6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6"/>
      <c r="AC183" s="10"/>
      <c r="AD183" s="10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</row>
    <row r="184" spans="3:52" ht="14.1" customHeight="1" x14ac:dyDescent="0.25">
      <c r="C184" s="5"/>
      <c r="D184" s="6"/>
      <c r="E184" s="6"/>
      <c r="F184" s="6"/>
      <c r="G184" s="6"/>
      <c r="H184" s="6"/>
      <c r="I184" s="6"/>
      <c r="J184" s="6"/>
      <c r="K184" s="6"/>
      <c r="L184" s="10"/>
      <c r="M184" s="10"/>
      <c r="N184" s="10"/>
      <c r="O184" s="10"/>
      <c r="P184" s="6"/>
      <c r="Q184" s="6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6"/>
      <c r="AC184" s="10"/>
      <c r="AD184" s="10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</row>
    <row r="185" spans="3:52" ht="14.1" customHeight="1" x14ac:dyDescent="0.25">
      <c r="C185" s="5"/>
      <c r="D185" s="6"/>
      <c r="E185" s="6"/>
      <c r="F185" s="6"/>
      <c r="G185" s="6"/>
      <c r="H185" s="6"/>
      <c r="I185" s="6"/>
      <c r="J185" s="6"/>
      <c r="K185" s="6"/>
      <c r="L185" s="10"/>
      <c r="M185" s="10"/>
      <c r="N185" s="10"/>
      <c r="O185" s="10"/>
      <c r="P185" s="6"/>
      <c r="Q185" s="6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6"/>
      <c r="AC185" s="10"/>
      <c r="AD185" s="10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</row>
    <row r="186" spans="3:52" ht="14.1" customHeight="1" x14ac:dyDescent="0.25">
      <c r="C186" s="5"/>
      <c r="D186" s="6"/>
      <c r="E186" s="6"/>
      <c r="F186" s="6"/>
      <c r="G186" s="6"/>
      <c r="H186" s="6"/>
      <c r="I186" s="6"/>
      <c r="J186" s="6"/>
      <c r="K186" s="6"/>
      <c r="L186" s="10"/>
      <c r="M186" s="10"/>
      <c r="N186" s="10"/>
      <c r="O186" s="10"/>
      <c r="P186" s="6"/>
      <c r="Q186" s="6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6"/>
      <c r="AC186" s="10"/>
      <c r="AD186" s="10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</row>
    <row r="187" spans="3:52" ht="14.1" customHeight="1" x14ac:dyDescent="0.25">
      <c r="C187" s="5"/>
      <c r="D187" s="6"/>
      <c r="E187" s="6"/>
      <c r="F187" s="6"/>
      <c r="G187" s="6"/>
      <c r="H187" s="6"/>
      <c r="I187" s="6"/>
      <c r="J187" s="6"/>
      <c r="K187" s="6"/>
      <c r="L187" s="10"/>
      <c r="M187" s="10"/>
      <c r="N187" s="10"/>
      <c r="O187" s="10"/>
      <c r="P187" s="6"/>
      <c r="Q187" s="6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6"/>
      <c r="AC187" s="10"/>
      <c r="AD187" s="10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</row>
    <row r="188" spans="3:52" ht="14.1" customHeight="1" x14ac:dyDescent="0.25">
      <c r="C188" s="5"/>
      <c r="D188" s="6"/>
      <c r="E188" s="6"/>
      <c r="F188" s="6"/>
      <c r="G188" s="6"/>
      <c r="H188" s="6"/>
      <c r="I188" s="6"/>
      <c r="J188" s="6"/>
      <c r="K188" s="6"/>
      <c r="L188" s="10"/>
      <c r="M188" s="10"/>
      <c r="N188" s="10"/>
      <c r="O188" s="10"/>
      <c r="P188" s="6"/>
      <c r="Q188" s="6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6"/>
      <c r="AC188" s="10"/>
      <c r="AD188" s="10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</row>
    <row r="189" spans="3:52" ht="14.1" customHeight="1" x14ac:dyDescent="0.25">
      <c r="C189" s="5"/>
      <c r="D189" s="6"/>
      <c r="E189" s="6"/>
      <c r="F189" s="6"/>
      <c r="G189" s="6"/>
      <c r="H189" s="6"/>
      <c r="I189" s="6"/>
      <c r="J189" s="6"/>
      <c r="K189" s="6"/>
      <c r="L189" s="10"/>
      <c r="M189" s="10"/>
      <c r="N189" s="10"/>
      <c r="O189" s="10"/>
      <c r="P189" s="6"/>
      <c r="Q189" s="6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6"/>
      <c r="AC189" s="10"/>
      <c r="AD189" s="10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</row>
    <row r="190" spans="3:52" ht="14.1" customHeight="1" x14ac:dyDescent="0.25">
      <c r="C190" s="5"/>
      <c r="D190" s="6"/>
      <c r="E190" s="6"/>
      <c r="F190" s="6"/>
      <c r="G190" s="6"/>
      <c r="H190" s="6"/>
      <c r="I190" s="6"/>
      <c r="J190" s="6"/>
      <c r="K190" s="6"/>
      <c r="L190" s="10"/>
      <c r="M190" s="10"/>
      <c r="N190" s="10"/>
      <c r="O190" s="10"/>
      <c r="P190" s="6"/>
      <c r="Q190" s="6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6"/>
      <c r="AC190" s="10"/>
      <c r="AD190" s="10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</row>
    <row r="191" spans="3:52" ht="14.1" customHeight="1" x14ac:dyDescent="0.25">
      <c r="C191" s="5"/>
      <c r="D191" s="6"/>
      <c r="E191" s="6"/>
      <c r="F191" s="6"/>
      <c r="G191" s="6"/>
      <c r="H191" s="6"/>
      <c r="I191" s="6"/>
      <c r="J191" s="6"/>
      <c r="K191" s="6"/>
      <c r="L191" s="10"/>
      <c r="M191" s="10"/>
      <c r="N191" s="10"/>
      <c r="O191" s="10"/>
      <c r="P191" s="6"/>
      <c r="Q191" s="6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6"/>
      <c r="AC191" s="10"/>
      <c r="AD191" s="10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</row>
    <row r="192" spans="3:52" ht="14.1" customHeight="1" x14ac:dyDescent="0.25">
      <c r="C192" s="5"/>
      <c r="D192" s="6"/>
      <c r="E192" s="6"/>
      <c r="F192" s="6"/>
      <c r="G192" s="6"/>
      <c r="H192" s="6"/>
      <c r="I192" s="6"/>
      <c r="J192" s="6"/>
      <c r="K192" s="6"/>
      <c r="L192" s="10"/>
      <c r="M192" s="10"/>
      <c r="N192" s="10"/>
      <c r="O192" s="10"/>
      <c r="P192" s="6"/>
      <c r="Q192" s="6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6"/>
      <c r="AC192" s="10"/>
      <c r="AD192" s="10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</row>
    <row r="193" spans="3:52" ht="14.1" customHeight="1" x14ac:dyDescent="0.25">
      <c r="C193" s="5"/>
      <c r="D193" s="6"/>
      <c r="E193" s="6"/>
      <c r="F193" s="6"/>
      <c r="G193" s="6"/>
      <c r="H193" s="6"/>
      <c r="I193" s="6"/>
      <c r="J193" s="6"/>
      <c r="K193" s="6"/>
      <c r="L193" s="10"/>
      <c r="M193" s="10"/>
      <c r="N193" s="10"/>
      <c r="O193" s="10"/>
      <c r="P193" s="6"/>
      <c r="Q193" s="6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6"/>
      <c r="AC193" s="10"/>
      <c r="AD193" s="10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</row>
    <row r="194" spans="3:52" ht="14.1" customHeight="1" x14ac:dyDescent="0.25">
      <c r="C194" s="5"/>
      <c r="D194" s="6"/>
      <c r="E194" s="6"/>
      <c r="F194" s="6"/>
      <c r="G194" s="6"/>
      <c r="H194" s="6"/>
      <c r="I194" s="6"/>
      <c r="J194" s="6"/>
      <c r="K194" s="6"/>
      <c r="L194" s="10"/>
      <c r="M194" s="10"/>
      <c r="N194" s="10"/>
      <c r="O194" s="10"/>
      <c r="P194" s="6"/>
      <c r="Q194" s="6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6"/>
      <c r="AC194" s="10"/>
      <c r="AD194" s="10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</row>
    <row r="195" spans="3:52" ht="14.1" customHeight="1" x14ac:dyDescent="0.25">
      <c r="C195" s="5"/>
      <c r="D195" s="6"/>
      <c r="E195" s="6"/>
      <c r="F195" s="6"/>
      <c r="G195" s="6"/>
      <c r="H195" s="6"/>
      <c r="I195" s="6"/>
      <c r="J195" s="6"/>
      <c r="K195" s="6"/>
      <c r="L195" s="10"/>
      <c r="M195" s="10"/>
      <c r="N195" s="10"/>
      <c r="O195" s="10"/>
      <c r="P195" s="6"/>
      <c r="Q195" s="6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6"/>
      <c r="AC195" s="10"/>
      <c r="AD195" s="10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</row>
    <row r="196" spans="3:52" ht="14.1" customHeight="1" x14ac:dyDescent="0.25">
      <c r="C196" s="5"/>
      <c r="D196" s="6"/>
      <c r="E196" s="6"/>
      <c r="F196" s="6"/>
      <c r="G196" s="6"/>
      <c r="H196" s="6"/>
      <c r="I196" s="6"/>
      <c r="J196" s="6"/>
      <c r="K196" s="6"/>
      <c r="L196" s="10"/>
      <c r="M196" s="10"/>
      <c r="N196" s="10"/>
      <c r="O196" s="10"/>
      <c r="P196" s="6"/>
      <c r="Q196" s="6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6"/>
      <c r="AC196" s="10"/>
      <c r="AD196" s="10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</row>
    <row r="197" spans="3:52" ht="14.1" customHeight="1" x14ac:dyDescent="0.25">
      <c r="C197" s="5"/>
      <c r="D197" s="6"/>
      <c r="E197" s="6"/>
      <c r="F197" s="6"/>
      <c r="G197" s="6"/>
      <c r="H197" s="6"/>
      <c r="I197" s="6"/>
      <c r="J197" s="6"/>
      <c r="K197" s="6"/>
      <c r="L197" s="10"/>
      <c r="M197" s="10"/>
      <c r="N197" s="10"/>
      <c r="O197" s="10"/>
      <c r="P197" s="6"/>
      <c r="Q197" s="6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6"/>
      <c r="AC197" s="10"/>
      <c r="AD197" s="10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</row>
    <row r="198" spans="3:52" ht="14.1" customHeight="1" x14ac:dyDescent="0.25">
      <c r="C198" s="5"/>
      <c r="D198" s="6"/>
      <c r="E198" s="6"/>
      <c r="F198" s="6"/>
      <c r="G198" s="6"/>
      <c r="H198" s="6"/>
      <c r="I198" s="6"/>
      <c r="J198" s="6"/>
      <c r="K198" s="6"/>
      <c r="L198" s="10"/>
      <c r="M198" s="10"/>
      <c r="N198" s="10"/>
      <c r="O198" s="10"/>
      <c r="P198" s="6"/>
      <c r="Q198" s="6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6"/>
      <c r="AC198" s="10"/>
      <c r="AD198" s="10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</row>
    <row r="199" spans="3:52" ht="14.1" customHeight="1" x14ac:dyDescent="0.25">
      <c r="C199" s="5"/>
      <c r="D199" s="6"/>
      <c r="E199" s="6"/>
      <c r="F199" s="6"/>
      <c r="G199" s="6"/>
      <c r="H199" s="6"/>
      <c r="I199" s="6"/>
      <c r="J199" s="6"/>
      <c r="K199" s="6"/>
      <c r="L199" s="10"/>
      <c r="M199" s="10"/>
      <c r="N199" s="10"/>
      <c r="O199" s="10"/>
      <c r="P199" s="6"/>
      <c r="Q199" s="6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6"/>
      <c r="AC199" s="10"/>
      <c r="AD199" s="10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</row>
    <row r="200" spans="3:52" ht="14.1" customHeight="1" x14ac:dyDescent="0.25">
      <c r="C200" s="5"/>
      <c r="D200" s="6"/>
      <c r="E200" s="6"/>
      <c r="F200" s="6"/>
      <c r="G200" s="6"/>
      <c r="H200" s="6"/>
      <c r="I200" s="6"/>
      <c r="J200" s="6"/>
      <c r="K200" s="6"/>
      <c r="L200" s="10"/>
      <c r="M200" s="10"/>
      <c r="N200" s="10"/>
      <c r="O200" s="10"/>
      <c r="P200" s="6"/>
      <c r="Q200" s="6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6"/>
      <c r="AC200" s="10"/>
      <c r="AD200" s="10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</row>
    <row r="201" spans="3:52" ht="14.1" customHeight="1" x14ac:dyDescent="0.25">
      <c r="C201" s="5"/>
      <c r="D201" s="6"/>
      <c r="E201" s="6"/>
      <c r="F201" s="6"/>
      <c r="G201" s="6"/>
      <c r="H201" s="6"/>
      <c r="I201" s="6"/>
      <c r="J201" s="6"/>
      <c r="K201" s="6"/>
      <c r="L201" s="10"/>
      <c r="M201" s="10"/>
      <c r="N201" s="10"/>
      <c r="O201" s="10"/>
      <c r="P201" s="6"/>
      <c r="Q201" s="6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6"/>
      <c r="AC201" s="10"/>
      <c r="AD201" s="10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</row>
    <row r="202" spans="3:52" ht="14.1" customHeight="1" x14ac:dyDescent="0.25">
      <c r="C202" s="5"/>
      <c r="D202" s="6"/>
      <c r="E202" s="6"/>
      <c r="F202" s="6"/>
      <c r="G202" s="6"/>
      <c r="H202" s="6"/>
      <c r="I202" s="6"/>
      <c r="J202" s="6"/>
      <c r="K202" s="6"/>
      <c r="L202" s="10"/>
      <c r="M202" s="10"/>
      <c r="N202" s="10"/>
      <c r="O202" s="10"/>
      <c r="P202" s="6"/>
      <c r="Q202" s="6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6"/>
      <c r="AC202" s="10"/>
      <c r="AD202" s="10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</row>
    <row r="203" spans="3:52" ht="14.1" customHeight="1" x14ac:dyDescent="0.25">
      <c r="C203" s="5"/>
      <c r="D203" s="6"/>
      <c r="E203" s="6"/>
      <c r="F203" s="6"/>
      <c r="G203" s="6"/>
      <c r="H203" s="6"/>
      <c r="I203" s="6"/>
      <c r="J203" s="6"/>
      <c r="K203" s="6"/>
      <c r="L203" s="10"/>
      <c r="M203" s="10"/>
      <c r="N203" s="10"/>
      <c r="O203" s="10"/>
      <c r="P203" s="6"/>
      <c r="Q203" s="6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6"/>
      <c r="AC203" s="10"/>
      <c r="AD203" s="10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</row>
    <row r="204" spans="3:52" ht="14.1" customHeight="1" x14ac:dyDescent="0.25">
      <c r="C204" s="5"/>
      <c r="D204" s="6"/>
      <c r="E204" s="6"/>
      <c r="F204" s="6"/>
      <c r="G204" s="6"/>
      <c r="H204" s="6"/>
      <c r="I204" s="6"/>
      <c r="J204" s="6"/>
      <c r="K204" s="6"/>
      <c r="L204" s="10"/>
      <c r="M204" s="10"/>
      <c r="N204" s="10"/>
      <c r="O204" s="10"/>
      <c r="P204" s="6"/>
      <c r="Q204" s="6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6"/>
      <c r="AC204" s="10"/>
      <c r="AD204" s="10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</row>
    <row r="205" spans="3:52" ht="14.1" customHeight="1" x14ac:dyDescent="0.25">
      <c r="C205" s="5"/>
      <c r="D205" s="6"/>
      <c r="E205" s="6"/>
      <c r="F205" s="6"/>
      <c r="G205" s="6"/>
      <c r="H205" s="6"/>
      <c r="I205" s="6"/>
      <c r="J205" s="6"/>
      <c r="K205" s="6"/>
      <c r="L205" s="10"/>
      <c r="M205" s="10"/>
      <c r="N205" s="10"/>
      <c r="O205" s="10"/>
      <c r="P205" s="6"/>
      <c r="Q205" s="6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6"/>
      <c r="AC205" s="10"/>
      <c r="AD205" s="10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</row>
  </sheetData>
  <mergeCells count="12">
    <mergeCell ref="X1:AC1"/>
    <mergeCell ref="X3:AC3"/>
    <mergeCell ref="C1:H1"/>
    <mergeCell ref="C3:H3"/>
    <mergeCell ref="K1:P1"/>
    <mergeCell ref="K3:P3"/>
    <mergeCell ref="Q1:V1"/>
    <mergeCell ref="Q3:V3"/>
    <mergeCell ref="C2:H2"/>
    <mergeCell ref="K2:P2"/>
    <mergeCell ref="Q2:V2"/>
    <mergeCell ref="X2:AC2"/>
  </mergeCells>
  <pageMargins left="0.19685039370078741" right="0.19685039370078741" top="0.39370078740157483" bottom="0.78740157480314965" header="0.31496062992125984" footer="0.35433070866141736"/>
  <pageSetup paperSize="9" orientation="landscape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colBreaks count="3" manualBreakCount="3">
    <brk id="10" max="1048575" man="1"/>
    <brk id="16" max="1048575" man="1"/>
    <brk id="23" max="1048575" man="1"/>
  </colBreaks>
  <ignoredErrors>
    <ignoredError sqref="K78:R79 K31:R32 K30 Q30 K51:R52 K33:K46 Q33:Q46 K53:K75 Q53:Q75 K109:R109 K107 K127:R128 K110 Q110 K146:R147 K129:K134 Q129:Q134 K171:Y205 K148:K156 Q148:Q156 K157:R170 Q12:Q13 K12:K13 Q80 K80 Q86:Q87 K86:K87 Q88:Q95 K88:K95 Q99:Q102 K99:K102 Q103:Q104 K103:K104 K111:K117 Q111:Q117 K118:K119 Q118:Q119 K120:K124 Q120:Q124 Q81:Q84 K81:K84 Q125 K125 K108 Q108:R108 Q26:Q27 K26:K27 Q15:Q19 K15:K19 Q20:Q21 K20:K21 Q22:Q25 K22:K25 Q85 K85 K135:K145 Q135:Q145 Q14 K14 K47:K50 Q47:Q50 Q96:Q98 K96:K98 K28:K29" formulaRange="1"/>
    <ignoredError sqref="A108:A109 A31:A46 AA5:AK10 AA78:AE79 AA31:AE32 AA51:AE52 AA108:AE109 AA128:AE128 AA146:AE147 AA158:AK170 T76:T77 AD53:AE75 AE107 AD110:AE110 AD129:AE134 AD148:AE156 A12:A13 AD80:AE80 A78:A80 AD86:AE87 A86:A87 AD88:AE95 A88:A95 AD99:AE102 A99:A102 AD103:AE104 A103:A104 A111:A117 AD111:AE117 A118:A119 AD118:AE119 A120:A124 AD120:AE124 A127:A134 AE126 AD81:AE84 A81:A84 AD125:AE125 A125 AD30:AE30 AD12:AE13 AD33:AE46 X76:X77 AD76:AE77 Z157:Z170 Z146:Z147 Z128 Z108:Z109 Z51:Z52 Z31:Z32 Z78:Z79 S5:Z11 A26:A27 AD26:AE27 A15:A19 AD15:AE19 A20:A21 AD20:AE21 A22:A25 AD22:AE25 AD85:AE85 A85 AD135:AE145 A135:A145 A146:A199 A110 A14 AD14:AE14 AB157:AK157 AA11:AE11 AG11:AK11 AG78:AK79 AG31:AK32 AG51:AK52 AG108:AK109 AG127:AK128 AG146:AK147 AG53:AK75 AG107:AK107 AG110:AK110 AG129:AK134 AG148:AK156 AG80:AK80 AG86:AK87 AG88:AK95 AG99:AK102 AG103:AK104 AG111:AK117 AG118:AK119 AG120:AK124 AG126:AK126 AG81:AK84 AG125:AK125 AG30:AK30 AG12:AK13 AG33:AK46 AG76:AK77 AG26:AK27 AG15:AK19 AG20:AK21 AG22:AK25 AG85:AK85 AG135:AK145 AG14:AK14 AD127:AE127 A51:A75 A47:A49 AD47:AE50 AG47:AK50 AD96:AE98 A96:A98 AG96:AK98" numberStoredAsText="1"/>
    <ignoredError sqref="X148:X156 X129:X134 X110 X53:X75 X33:X46 T148:T156 T129:T134 T110 T53:T75 T33:T46 T30 S158:Y170 S146:Y147 S128:Y128 S108:Y109 S51:Y52 S31:Y32 S78:Y79 T12:T13 X12:X13 T80 X80 T86:T87 X86:X87 T88:T95 X88:X95 T99:T102 X99:X102 T103:T104 X103:X104 X111:X117 T111:T117 X118:X119 T118:T119 X120:X124 T120:T124 T81:T84 X81:X84 T125 X125 T26:T27 X26:X27 T15:T19 X15:X19 T20:T21 X20:X21 T22:T25 X22:X25 T85 X85 X135:X145 T135:T145 T14 X14 S157:T157 X157:Y157 S127:X127 X47:X50 T47:T50 T96:T98 X96:X98" numberStoredAsText="1" formulaRange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205"/>
  <sheetViews>
    <sheetView showGridLines="0" zoomScaleNormal="100" workbookViewId="0">
      <pane xSplit="2" ySplit="10" topLeftCell="C11" activePane="bottomRight" state="frozen"/>
      <selection activeCell="X4" sqref="X1:X1048576"/>
      <selection pane="topRight" activeCell="X4" sqref="X1:X1048576"/>
      <selection pane="bottomLeft" activeCell="X4" sqref="X1:X1048576"/>
      <selection pane="bottomRight"/>
    </sheetView>
  </sheetViews>
  <sheetFormatPr baseColWidth="10" defaultColWidth="15.7109375" defaultRowHeight="14.1" customHeight="1" x14ac:dyDescent="0.25"/>
  <cols>
    <col min="1" max="1" width="4.7109375" style="1" customWidth="1"/>
    <col min="2" max="2" width="20.7109375" style="1" customWidth="1"/>
    <col min="3" max="3" width="14.7109375" style="2" customWidth="1"/>
    <col min="4" max="4" width="14.7109375" style="1" customWidth="1"/>
    <col min="5" max="9" width="14.7109375" style="8" customWidth="1"/>
    <col min="10" max="11" width="14.7109375" style="1" customWidth="1"/>
    <col min="12" max="13" width="14.7109375" style="8" customWidth="1"/>
    <col min="14" max="16" width="14.7109375" style="1" customWidth="1"/>
    <col min="17" max="21" width="14.7109375" style="12" customWidth="1"/>
    <col min="22" max="45" width="14.7109375" style="1" customWidth="1"/>
    <col min="46" max="16384" width="15.7109375" style="1"/>
  </cols>
  <sheetData>
    <row r="1" spans="1:46" s="18" customFormat="1" ht="20.100000000000001" customHeight="1" x14ac:dyDescent="0.25">
      <c r="A1" s="16"/>
      <c r="B1" s="16"/>
      <c r="C1" s="84" t="s">
        <v>452</v>
      </c>
      <c r="D1" s="84"/>
      <c r="E1" s="84"/>
      <c r="F1" s="84"/>
      <c r="G1" s="84"/>
      <c r="H1" s="84"/>
      <c r="I1" s="84"/>
      <c r="J1" s="84" t="s">
        <v>452</v>
      </c>
      <c r="K1" s="84"/>
      <c r="L1" s="84"/>
      <c r="M1" s="84"/>
      <c r="N1" s="84"/>
      <c r="O1" s="84"/>
      <c r="P1" s="84" t="s">
        <v>452</v>
      </c>
      <c r="Q1" s="84"/>
      <c r="R1" s="84"/>
      <c r="S1" s="84"/>
      <c r="T1" s="84"/>
      <c r="U1" s="84"/>
      <c r="V1" s="84" t="s">
        <v>452</v>
      </c>
      <c r="W1" s="84"/>
      <c r="X1" s="84"/>
      <c r="Y1" s="84"/>
      <c r="Z1" s="84"/>
      <c r="AA1" s="84"/>
    </row>
    <row r="2" spans="1:46" s="18" customFormat="1" ht="5.0999999999999996" customHeight="1" x14ac:dyDescent="0.25">
      <c r="A2" s="19"/>
      <c r="B2" s="19"/>
      <c r="C2" s="86" t="s">
        <v>0</v>
      </c>
      <c r="D2" s="86"/>
      <c r="E2" s="86"/>
      <c r="F2" s="86"/>
      <c r="G2" s="86"/>
      <c r="H2" s="86"/>
      <c r="I2" s="86"/>
      <c r="J2" s="86" t="s">
        <v>0</v>
      </c>
      <c r="K2" s="86"/>
      <c r="L2" s="86"/>
      <c r="M2" s="86"/>
      <c r="N2" s="86"/>
      <c r="O2" s="86"/>
      <c r="P2" s="86" t="s">
        <v>0</v>
      </c>
      <c r="Q2" s="86"/>
      <c r="R2" s="86"/>
      <c r="S2" s="86"/>
      <c r="T2" s="86"/>
      <c r="U2" s="86"/>
      <c r="V2" s="86" t="s">
        <v>0</v>
      </c>
      <c r="W2" s="86"/>
      <c r="X2" s="86"/>
      <c r="Y2" s="86"/>
      <c r="Z2" s="86"/>
      <c r="AA2" s="86"/>
    </row>
    <row r="3" spans="1:46" s="22" customFormat="1" ht="20.100000000000001" customHeight="1" x14ac:dyDescent="0.25">
      <c r="A3" s="20"/>
      <c r="B3" s="20"/>
      <c r="C3" s="85" t="s">
        <v>395</v>
      </c>
      <c r="D3" s="85"/>
      <c r="E3" s="85"/>
      <c r="F3" s="85"/>
      <c r="G3" s="85"/>
      <c r="H3" s="85"/>
      <c r="I3" s="85"/>
      <c r="J3" s="85" t="s">
        <v>395</v>
      </c>
      <c r="K3" s="85"/>
      <c r="L3" s="85"/>
      <c r="M3" s="85"/>
      <c r="N3" s="85"/>
      <c r="O3" s="85"/>
      <c r="P3" s="85" t="s">
        <v>395</v>
      </c>
      <c r="Q3" s="85"/>
      <c r="R3" s="85"/>
      <c r="S3" s="85"/>
      <c r="T3" s="85"/>
      <c r="U3" s="85"/>
      <c r="V3" s="85" t="s">
        <v>395</v>
      </c>
      <c r="W3" s="85"/>
      <c r="X3" s="85"/>
      <c r="Y3" s="85"/>
      <c r="Z3" s="85"/>
      <c r="AA3" s="85"/>
    </row>
    <row r="5" spans="1:46" s="40" customFormat="1" ht="12.75" customHeight="1" x14ac:dyDescent="0.25">
      <c r="C5" s="41"/>
      <c r="D5" s="40">
        <v>40</v>
      </c>
      <c r="E5" s="42"/>
      <c r="F5" s="42"/>
      <c r="G5" s="42"/>
      <c r="H5" s="42"/>
      <c r="I5" s="42"/>
      <c r="J5" s="40">
        <v>41</v>
      </c>
      <c r="K5" s="40">
        <v>42</v>
      </c>
      <c r="L5" s="42"/>
      <c r="M5" s="42"/>
      <c r="N5" s="40">
        <v>43</v>
      </c>
      <c r="O5" s="40">
        <v>44</v>
      </c>
      <c r="P5" s="40">
        <v>45</v>
      </c>
      <c r="Q5" s="42"/>
      <c r="R5" s="42"/>
      <c r="S5" s="42"/>
      <c r="T5" s="42"/>
      <c r="U5" s="42"/>
      <c r="V5" s="40">
        <v>46</v>
      </c>
      <c r="W5" s="40">
        <v>47</v>
      </c>
      <c r="X5" s="40">
        <v>48</v>
      </c>
      <c r="Y5" s="40">
        <v>49</v>
      </c>
    </row>
    <row r="6" spans="1:46" s="40" customFormat="1" ht="14.1" customHeight="1" x14ac:dyDescent="0.25">
      <c r="C6" s="41"/>
      <c r="D6" s="40" t="s">
        <v>14</v>
      </c>
      <c r="E6" s="42"/>
      <c r="F6" s="42"/>
      <c r="G6" s="42"/>
      <c r="H6" s="42"/>
      <c r="I6" s="42"/>
      <c r="J6" s="40" t="s">
        <v>397</v>
      </c>
      <c r="K6" s="40" t="s">
        <v>399</v>
      </c>
      <c r="L6" s="42"/>
      <c r="M6" s="42"/>
      <c r="N6" s="40" t="s">
        <v>402</v>
      </c>
      <c r="O6" s="40" t="s">
        <v>403</v>
      </c>
      <c r="P6" s="40" t="s">
        <v>404</v>
      </c>
      <c r="Q6" s="42"/>
      <c r="R6" s="42"/>
      <c r="S6" s="42"/>
      <c r="T6" s="42"/>
      <c r="U6" s="42"/>
      <c r="V6" s="40" t="s">
        <v>410</v>
      </c>
      <c r="W6" s="40" t="s">
        <v>389</v>
      </c>
      <c r="X6" s="40" t="s">
        <v>412</v>
      </c>
      <c r="Y6" s="40" t="s">
        <v>367</v>
      </c>
    </row>
    <row r="7" spans="1:46" s="40" customFormat="1" ht="14.1" customHeight="1" x14ac:dyDescent="0.25">
      <c r="C7" s="48" t="s">
        <v>18</v>
      </c>
      <c r="D7" s="49" t="s">
        <v>396</v>
      </c>
      <c r="E7" s="50" t="s">
        <v>416</v>
      </c>
      <c r="F7" s="50" t="s">
        <v>417</v>
      </c>
      <c r="G7" s="50" t="s">
        <v>418</v>
      </c>
      <c r="H7" s="50" t="s">
        <v>419</v>
      </c>
      <c r="I7" s="50" t="s">
        <v>420</v>
      </c>
      <c r="J7" s="49" t="s">
        <v>398</v>
      </c>
      <c r="K7" s="49" t="s">
        <v>400</v>
      </c>
      <c r="L7" s="50" t="s">
        <v>415</v>
      </c>
      <c r="M7" s="50" t="s">
        <v>414</v>
      </c>
      <c r="N7" s="49" t="s">
        <v>401</v>
      </c>
      <c r="O7" s="49" t="s">
        <v>380</v>
      </c>
      <c r="P7" s="49" t="s">
        <v>405</v>
      </c>
      <c r="Q7" s="50" t="s">
        <v>406</v>
      </c>
      <c r="R7" s="50" t="s">
        <v>407</v>
      </c>
      <c r="S7" s="50" t="s">
        <v>408</v>
      </c>
      <c r="T7" s="50" t="s">
        <v>409</v>
      </c>
      <c r="U7" s="53"/>
      <c r="V7" s="49" t="s">
        <v>411</v>
      </c>
      <c r="W7" s="49" t="s">
        <v>390</v>
      </c>
      <c r="X7" s="49" t="s">
        <v>413</v>
      </c>
      <c r="Y7" s="49" t="s">
        <v>393</v>
      </c>
    </row>
    <row r="8" spans="1:46" s="43" customFormat="1" ht="14.1" customHeight="1" x14ac:dyDescent="0.25">
      <c r="C8" s="44"/>
      <c r="E8" s="45"/>
      <c r="F8" s="45"/>
      <c r="G8" s="45"/>
      <c r="H8" s="45"/>
      <c r="I8" s="45"/>
      <c r="L8" s="45"/>
      <c r="M8" s="45"/>
      <c r="Q8" s="45"/>
      <c r="R8" s="45"/>
      <c r="S8" s="45"/>
      <c r="T8" s="45"/>
      <c r="U8" s="45"/>
    </row>
    <row r="9" spans="1:46" s="44" customFormat="1" ht="14.1" customHeight="1" x14ac:dyDescent="0.25">
      <c r="B9" s="44" t="s">
        <v>34</v>
      </c>
      <c r="C9" s="46">
        <f t="shared" ref="C9:T9" si="0">SUM(C11,C32,C52,C79,C109,C128,C147)</f>
        <v>1716525897.6400001</v>
      </c>
      <c r="D9" s="46">
        <f t="shared" si="0"/>
        <v>1064248945.04</v>
      </c>
      <c r="E9" s="47">
        <f t="shared" si="0"/>
        <v>762793034.44999993</v>
      </c>
      <c r="F9" s="47">
        <f t="shared" si="0"/>
        <v>113161315.87999998</v>
      </c>
      <c r="G9" s="47">
        <f t="shared" si="0"/>
        <v>105516115.05</v>
      </c>
      <c r="H9" s="47">
        <f t="shared" si="0"/>
        <v>2772363.8299999996</v>
      </c>
      <c r="I9" s="47">
        <f t="shared" si="0"/>
        <v>80006115.829999998</v>
      </c>
      <c r="J9" s="46">
        <f t="shared" si="0"/>
        <v>530964.9</v>
      </c>
      <c r="K9" s="46">
        <f t="shared" si="0"/>
        <v>62652640.369999997</v>
      </c>
      <c r="L9" s="47">
        <f t="shared" si="0"/>
        <v>11889627.630000001</v>
      </c>
      <c r="M9" s="47">
        <f t="shared" si="0"/>
        <v>50763012.740000002</v>
      </c>
      <c r="N9" s="46">
        <f t="shared" si="0"/>
        <v>255477229.58000001</v>
      </c>
      <c r="O9" s="46">
        <f t="shared" si="0"/>
        <v>22725358.66</v>
      </c>
      <c r="P9" s="46">
        <f t="shared" si="0"/>
        <v>88073265.379999995</v>
      </c>
      <c r="Q9" s="47">
        <f t="shared" si="0"/>
        <v>499266</v>
      </c>
      <c r="R9" s="47">
        <f t="shared" si="0"/>
        <v>42467125.490000002</v>
      </c>
      <c r="S9" s="47">
        <f t="shared" si="0"/>
        <v>45106873.890000001</v>
      </c>
      <c r="T9" s="47">
        <f t="shared" si="0"/>
        <v>0</v>
      </c>
      <c r="U9" s="47"/>
      <c r="V9" s="46">
        <f>SUM(V11,V32,V52,V79,V109,V128,V147)</f>
        <v>60796797.550000012</v>
      </c>
      <c r="W9" s="46">
        <f>SUM(W11,W32,W52,W79,W109,W128,W147)</f>
        <v>11597.65</v>
      </c>
      <c r="X9" s="46">
        <f>SUM(X11,X32,X52,X79,X109,X128,X147)</f>
        <v>29576801.179999996</v>
      </c>
      <c r="Y9" s="46">
        <f>SUM(Y11,Y32,Y52,Y79,Y109,Y128,Y147)</f>
        <v>132432297.33</v>
      </c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</row>
    <row r="10" spans="1:46" ht="14.1" customHeight="1" x14ac:dyDescent="0.25">
      <c r="C10" s="5"/>
      <c r="D10" s="5"/>
      <c r="E10" s="9"/>
      <c r="F10" s="9"/>
      <c r="G10" s="9"/>
      <c r="H10" s="9"/>
      <c r="I10" s="9"/>
      <c r="J10" s="5"/>
      <c r="K10" s="5"/>
      <c r="L10" s="9"/>
      <c r="M10" s="9"/>
      <c r="N10" s="5"/>
      <c r="O10" s="5"/>
      <c r="P10" s="5"/>
      <c r="Q10" s="9"/>
      <c r="R10" s="9"/>
      <c r="S10" s="9"/>
      <c r="T10" s="9"/>
      <c r="U10" s="9"/>
      <c r="V10" s="5"/>
      <c r="W10" s="5"/>
      <c r="X10" s="5"/>
      <c r="Y10" s="5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s="2" customFormat="1" ht="14.1" customHeight="1" x14ac:dyDescent="0.25">
      <c r="B11" s="2" t="s">
        <v>35</v>
      </c>
      <c r="C11" s="5">
        <f t="shared" ref="C11:T11" si="1">SUM(C12:C30)</f>
        <v>163079113.05999997</v>
      </c>
      <c r="D11" s="5">
        <f t="shared" si="1"/>
        <v>95789475.099999994</v>
      </c>
      <c r="E11" s="9">
        <f t="shared" si="1"/>
        <v>74611944.950000018</v>
      </c>
      <c r="F11" s="9">
        <f t="shared" si="1"/>
        <v>4784458.05</v>
      </c>
      <c r="G11" s="9">
        <f t="shared" si="1"/>
        <v>9163574.1500000004</v>
      </c>
      <c r="H11" s="9">
        <f t="shared" si="1"/>
        <v>202653.5</v>
      </c>
      <c r="I11" s="9">
        <f t="shared" si="1"/>
        <v>7026844.4500000002</v>
      </c>
      <c r="J11" s="5">
        <f t="shared" si="1"/>
        <v>0</v>
      </c>
      <c r="K11" s="5">
        <f t="shared" si="1"/>
        <v>14610860.379999999</v>
      </c>
      <c r="L11" s="9">
        <f t="shared" si="1"/>
        <v>6335076.8499999996</v>
      </c>
      <c r="M11" s="9">
        <f t="shared" si="1"/>
        <v>8275783.5299999993</v>
      </c>
      <c r="N11" s="5">
        <f t="shared" si="1"/>
        <v>26825528.049999997</v>
      </c>
      <c r="O11" s="5">
        <f t="shared" si="1"/>
        <v>2519089.6</v>
      </c>
      <c r="P11" s="5">
        <f t="shared" si="1"/>
        <v>4454338.8</v>
      </c>
      <c r="Q11" s="9">
        <f t="shared" si="1"/>
        <v>20010.349999999999</v>
      </c>
      <c r="R11" s="9">
        <f t="shared" si="1"/>
        <v>1904585.5999999999</v>
      </c>
      <c r="S11" s="9">
        <f t="shared" si="1"/>
        <v>2529742.85</v>
      </c>
      <c r="T11" s="9">
        <f t="shared" si="1"/>
        <v>0</v>
      </c>
      <c r="U11" s="9"/>
      <c r="V11" s="5">
        <f>SUM(V12:V30)</f>
        <v>7199375.2699999996</v>
      </c>
      <c r="W11" s="5">
        <f>SUM(W12:W30)</f>
        <v>0</v>
      </c>
      <c r="X11" s="5">
        <f>SUM(X12:X30)</f>
        <v>4207390.6599999992</v>
      </c>
      <c r="Y11" s="5">
        <f>SUM(Y12:Y30)</f>
        <v>7473055.2000000002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4.1" customHeight="1" x14ac:dyDescent="0.25">
      <c r="A12" s="1" t="s">
        <v>36</v>
      </c>
      <c r="B12" s="1" t="s">
        <v>37</v>
      </c>
      <c r="C12" s="5">
        <f t="shared" ref="C12:C27" si="2">SUM(D12,J12:K12,N12:P12,V12:Y12)</f>
        <v>1626365.9400000002</v>
      </c>
      <c r="D12" s="6">
        <f t="shared" ref="D12:D27" si="3">SUM(E12:I12)</f>
        <v>1321860.3000000003</v>
      </c>
      <c r="E12" s="81">
        <v>1021503.3</v>
      </c>
      <c r="F12" s="81">
        <v>7479.8</v>
      </c>
      <c r="G12" s="81">
        <v>184743.1</v>
      </c>
      <c r="H12" s="81">
        <v>1900</v>
      </c>
      <c r="I12" s="81">
        <v>106234.1</v>
      </c>
      <c r="J12" s="81">
        <v>0</v>
      </c>
      <c r="K12" s="6">
        <f t="shared" ref="K12:K30" si="4">SUM(L12:M12)</f>
        <v>33362.15</v>
      </c>
      <c r="L12" s="81">
        <v>0</v>
      </c>
      <c r="M12" s="81">
        <v>33362.15</v>
      </c>
      <c r="N12" s="81">
        <v>198981.74</v>
      </c>
      <c r="O12" s="81">
        <v>33933.599999999999</v>
      </c>
      <c r="P12" s="6">
        <f t="shared" ref="P12:P30" si="5">SUM(Q12:T12)</f>
        <v>2851</v>
      </c>
      <c r="Q12" s="81">
        <v>0</v>
      </c>
      <c r="R12" s="81">
        <v>2851</v>
      </c>
      <c r="S12" s="81">
        <v>0</v>
      </c>
      <c r="T12" s="81">
        <v>0</v>
      </c>
      <c r="U12" s="10"/>
      <c r="V12" s="81">
        <v>35377.15</v>
      </c>
      <c r="W12" s="81">
        <v>0</v>
      </c>
      <c r="X12" s="81">
        <v>0</v>
      </c>
      <c r="Y12" s="81">
        <v>0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4.1" customHeight="1" x14ac:dyDescent="0.25">
      <c r="A13" s="1" t="s">
        <v>38</v>
      </c>
      <c r="B13" s="1" t="s">
        <v>39</v>
      </c>
      <c r="C13" s="5">
        <f t="shared" si="2"/>
        <v>1998459.8599999999</v>
      </c>
      <c r="D13" s="6">
        <f t="shared" si="3"/>
        <v>926164.5</v>
      </c>
      <c r="E13" s="81">
        <v>704910.85</v>
      </c>
      <c r="F13" s="81">
        <v>-7586.65</v>
      </c>
      <c r="G13" s="81">
        <v>73754.649999999994</v>
      </c>
      <c r="H13" s="81">
        <v>2265</v>
      </c>
      <c r="I13" s="81">
        <v>152820.65</v>
      </c>
      <c r="J13" s="81">
        <v>0</v>
      </c>
      <c r="K13" s="6">
        <f t="shared" si="4"/>
        <v>102021.05</v>
      </c>
      <c r="L13" s="81">
        <v>0</v>
      </c>
      <c r="M13" s="81">
        <v>102021.05</v>
      </c>
      <c r="N13" s="81">
        <v>292646.37</v>
      </c>
      <c r="O13" s="81">
        <v>28646.2</v>
      </c>
      <c r="P13" s="6">
        <f t="shared" si="5"/>
        <v>11026.25</v>
      </c>
      <c r="Q13" s="81">
        <v>0</v>
      </c>
      <c r="R13" s="81">
        <v>0</v>
      </c>
      <c r="S13" s="81">
        <v>11026.25</v>
      </c>
      <c r="T13" s="81">
        <v>0</v>
      </c>
      <c r="U13" s="10"/>
      <c r="V13" s="81">
        <v>203520</v>
      </c>
      <c r="W13" s="81">
        <v>0</v>
      </c>
      <c r="X13" s="81">
        <v>44468.42</v>
      </c>
      <c r="Y13" s="81">
        <v>389967.07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14.1" customHeight="1" x14ac:dyDescent="0.25">
      <c r="A14" s="1" t="s">
        <v>40</v>
      </c>
      <c r="B14" s="1" t="s">
        <v>41</v>
      </c>
      <c r="C14" s="5">
        <f t="shared" si="2"/>
        <v>7717063.6600000001</v>
      </c>
      <c r="D14" s="6">
        <f t="shared" si="3"/>
        <v>5045734.1499999994</v>
      </c>
      <c r="E14" s="81">
        <v>4281283.8499999996</v>
      </c>
      <c r="F14" s="81">
        <v>119512.05</v>
      </c>
      <c r="G14" s="81">
        <v>406399.8</v>
      </c>
      <c r="H14" s="81">
        <v>9120.2999999999993</v>
      </c>
      <c r="I14" s="81">
        <v>229418.15</v>
      </c>
      <c r="J14" s="81">
        <v>0</v>
      </c>
      <c r="K14" s="6">
        <f t="shared" si="4"/>
        <v>68143.649999999994</v>
      </c>
      <c r="L14" s="81">
        <v>0</v>
      </c>
      <c r="M14" s="81">
        <v>68143.649999999994</v>
      </c>
      <c r="N14" s="81">
        <v>1011719.59</v>
      </c>
      <c r="O14" s="81">
        <v>134808</v>
      </c>
      <c r="P14" s="6">
        <f t="shared" si="5"/>
        <v>217029.2</v>
      </c>
      <c r="Q14" s="81">
        <v>0</v>
      </c>
      <c r="R14" s="81">
        <v>34236</v>
      </c>
      <c r="S14" s="81">
        <v>182793.2</v>
      </c>
      <c r="T14" s="81">
        <v>0</v>
      </c>
      <c r="U14" s="10"/>
      <c r="V14" s="81">
        <v>499445.65</v>
      </c>
      <c r="W14" s="81">
        <v>0</v>
      </c>
      <c r="X14" s="81">
        <v>324303.84999999998</v>
      </c>
      <c r="Y14" s="81">
        <v>415879.57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4.1" customHeight="1" x14ac:dyDescent="0.25">
      <c r="A15" s="1" t="s">
        <v>42</v>
      </c>
      <c r="B15" s="1" t="s">
        <v>43</v>
      </c>
      <c r="C15" s="5">
        <f t="shared" si="2"/>
        <v>5293742.8499999996</v>
      </c>
      <c r="D15" s="6">
        <f t="shared" si="3"/>
        <v>2604344.1999999997</v>
      </c>
      <c r="E15" s="81">
        <v>2027327.9</v>
      </c>
      <c r="F15" s="81">
        <v>123520.2</v>
      </c>
      <c r="G15" s="81">
        <v>306690.55</v>
      </c>
      <c r="H15" s="81">
        <v>4459</v>
      </c>
      <c r="I15" s="81">
        <v>142346.54999999999</v>
      </c>
      <c r="J15" s="81">
        <v>0</v>
      </c>
      <c r="K15" s="6">
        <f t="shared" si="4"/>
        <v>85247.61</v>
      </c>
      <c r="L15" s="81">
        <v>0</v>
      </c>
      <c r="M15" s="81">
        <v>85247.61</v>
      </c>
      <c r="N15" s="81">
        <v>758374.13</v>
      </c>
      <c r="O15" s="81">
        <v>82792.3</v>
      </c>
      <c r="P15" s="6">
        <f t="shared" si="5"/>
        <v>159414.08000000002</v>
      </c>
      <c r="Q15" s="81">
        <v>0</v>
      </c>
      <c r="R15" s="81">
        <v>70782</v>
      </c>
      <c r="S15" s="81">
        <v>88632.08</v>
      </c>
      <c r="T15" s="81">
        <v>0</v>
      </c>
      <c r="U15" s="10"/>
      <c r="V15" s="81">
        <v>414081.05</v>
      </c>
      <c r="W15" s="81">
        <v>0</v>
      </c>
      <c r="X15" s="81">
        <v>1155488.48</v>
      </c>
      <c r="Y15" s="81">
        <v>34001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14.1" customHeight="1" x14ac:dyDescent="0.25">
      <c r="A16" s="1" t="s">
        <v>44</v>
      </c>
      <c r="B16" s="1" t="s">
        <v>45</v>
      </c>
      <c r="C16" s="5">
        <f t="shared" si="2"/>
        <v>5555323.2400000002</v>
      </c>
      <c r="D16" s="6">
        <f t="shared" si="3"/>
        <v>2799765.1</v>
      </c>
      <c r="E16" s="81">
        <v>2120007.5499999998</v>
      </c>
      <c r="F16" s="81">
        <v>33200.9</v>
      </c>
      <c r="G16" s="81">
        <v>339572.45</v>
      </c>
      <c r="H16" s="81">
        <v>10076</v>
      </c>
      <c r="I16" s="81">
        <v>296908.2</v>
      </c>
      <c r="J16" s="81">
        <v>0</v>
      </c>
      <c r="K16" s="6">
        <f t="shared" si="4"/>
        <v>414793.04</v>
      </c>
      <c r="L16" s="81">
        <v>0</v>
      </c>
      <c r="M16" s="81">
        <v>414793.04</v>
      </c>
      <c r="N16" s="81">
        <v>1408752.6</v>
      </c>
      <c r="O16" s="81">
        <v>82137.100000000006</v>
      </c>
      <c r="P16" s="6">
        <f t="shared" si="5"/>
        <v>2589</v>
      </c>
      <c r="Q16" s="81">
        <v>0</v>
      </c>
      <c r="R16" s="81">
        <v>2589</v>
      </c>
      <c r="S16" s="81">
        <v>0</v>
      </c>
      <c r="T16" s="81">
        <v>0</v>
      </c>
      <c r="U16" s="10"/>
      <c r="V16" s="81">
        <v>187786</v>
      </c>
      <c r="W16" s="81">
        <v>0</v>
      </c>
      <c r="X16" s="81">
        <v>0</v>
      </c>
      <c r="Y16" s="81">
        <v>659500.4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4.1" customHeight="1" x14ac:dyDescent="0.25">
      <c r="A17" s="1" t="s">
        <v>46</v>
      </c>
      <c r="B17" s="1" t="s">
        <v>47</v>
      </c>
      <c r="C17" s="5">
        <f t="shared" si="2"/>
        <v>4376626.3400000008</v>
      </c>
      <c r="D17" s="6">
        <f t="shared" si="3"/>
        <v>2811652.6</v>
      </c>
      <c r="E17" s="81">
        <v>2253655.5</v>
      </c>
      <c r="F17" s="81">
        <v>36254.1</v>
      </c>
      <c r="G17" s="81">
        <v>292307.25</v>
      </c>
      <c r="H17" s="81">
        <v>4758</v>
      </c>
      <c r="I17" s="81">
        <v>224677.75</v>
      </c>
      <c r="J17" s="81">
        <v>0</v>
      </c>
      <c r="K17" s="6">
        <f t="shared" si="4"/>
        <v>169997.79</v>
      </c>
      <c r="L17" s="81">
        <v>0</v>
      </c>
      <c r="M17" s="81">
        <v>169997.79</v>
      </c>
      <c r="N17" s="81">
        <v>799253.2</v>
      </c>
      <c r="O17" s="81">
        <v>73089.399999999994</v>
      </c>
      <c r="P17" s="6">
        <f t="shared" si="5"/>
        <v>32280.5</v>
      </c>
      <c r="Q17" s="81">
        <v>0</v>
      </c>
      <c r="R17" s="81">
        <v>14917</v>
      </c>
      <c r="S17" s="81">
        <v>17363.5</v>
      </c>
      <c r="T17" s="81">
        <v>0</v>
      </c>
      <c r="U17" s="10"/>
      <c r="V17" s="81">
        <v>386524</v>
      </c>
      <c r="W17" s="81">
        <v>0</v>
      </c>
      <c r="X17" s="81">
        <v>101559.65</v>
      </c>
      <c r="Y17" s="81">
        <v>2269.1999999999998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4.1" customHeight="1" x14ac:dyDescent="0.25">
      <c r="A18" s="1" t="s">
        <v>48</v>
      </c>
      <c r="B18" s="1" t="s">
        <v>49</v>
      </c>
      <c r="C18" s="5">
        <f t="shared" si="2"/>
        <v>2157270.1100000003</v>
      </c>
      <c r="D18" s="6">
        <f t="shared" si="3"/>
        <v>1172503.75</v>
      </c>
      <c r="E18" s="81">
        <v>969601.15</v>
      </c>
      <c r="F18" s="81">
        <v>75765.350000000006</v>
      </c>
      <c r="G18" s="81">
        <v>102370.6</v>
      </c>
      <c r="H18" s="81">
        <v>2304.15</v>
      </c>
      <c r="I18" s="81">
        <v>22462.5</v>
      </c>
      <c r="J18" s="81">
        <v>0</v>
      </c>
      <c r="K18" s="6">
        <f t="shared" si="4"/>
        <v>199531.27</v>
      </c>
      <c r="L18" s="81">
        <v>0</v>
      </c>
      <c r="M18" s="81">
        <v>199531.27</v>
      </c>
      <c r="N18" s="81">
        <v>307017.64</v>
      </c>
      <c r="O18" s="81">
        <v>32764.7</v>
      </c>
      <c r="P18" s="6">
        <f t="shared" si="5"/>
        <v>14544</v>
      </c>
      <c r="Q18" s="81">
        <v>0</v>
      </c>
      <c r="R18" s="81">
        <v>14544</v>
      </c>
      <c r="S18" s="81">
        <v>0</v>
      </c>
      <c r="T18" s="81">
        <v>0</v>
      </c>
      <c r="U18" s="10"/>
      <c r="V18" s="81">
        <v>149844.25</v>
      </c>
      <c r="W18" s="81">
        <v>0</v>
      </c>
      <c r="X18" s="81">
        <v>232059.5</v>
      </c>
      <c r="Y18" s="81">
        <v>49005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4.1" customHeight="1" x14ac:dyDescent="0.25">
      <c r="A19" s="1" t="s">
        <v>50</v>
      </c>
      <c r="B19" s="1" t="s">
        <v>51</v>
      </c>
      <c r="C19" s="5">
        <f t="shared" si="2"/>
        <v>10652880.549999999</v>
      </c>
      <c r="D19" s="6">
        <f t="shared" si="3"/>
        <v>7128222.5299999993</v>
      </c>
      <c r="E19" s="81">
        <v>5660634.9299999997</v>
      </c>
      <c r="F19" s="81">
        <v>275844.75</v>
      </c>
      <c r="G19" s="81">
        <v>691484.75</v>
      </c>
      <c r="H19" s="81">
        <v>11540</v>
      </c>
      <c r="I19" s="81">
        <v>488718.1</v>
      </c>
      <c r="J19" s="81">
        <v>0</v>
      </c>
      <c r="K19" s="6">
        <f t="shared" si="4"/>
        <v>143199.65</v>
      </c>
      <c r="L19" s="81">
        <v>8250</v>
      </c>
      <c r="M19" s="81">
        <v>134949.65</v>
      </c>
      <c r="N19" s="81">
        <v>1784606.67</v>
      </c>
      <c r="O19" s="81">
        <v>186378.4</v>
      </c>
      <c r="P19" s="6">
        <f t="shared" si="5"/>
        <v>79455.199999999997</v>
      </c>
      <c r="Q19" s="81">
        <v>0</v>
      </c>
      <c r="R19" s="81">
        <v>79455.199999999997</v>
      </c>
      <c r="S19" s="81">
        <v>0</v>
      </c>
      <c r="T19" s="81">
        <v>0</v>
      </c>
      <c r="U19" s="10"/>
      <c r="V19" s="81">
        <v>965153.95</v>
      </c>
      <c r="W19" s="81">
        <v>0</v>
      </c>
      <c r="X19" s="81">
        <v>0</v>
      </c>
      <c r="Y19" s="81">
        <v>365864.15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4.1" customHeight="1" x14ac:dyDescent="0.25">
      <c r="A20" s="1" t="s">
        <v>52</v>
      </c>
      <c r="B20" s="1" t="s">
        <v>53</v>
      </c>
      <c r="C20" s="5">
        <f t="shared" si="2"/>
        <v>1729961.06</v>
      </c>
      <c r="D20" s="6">
        <f t="shared" si="3"/>
        <v>1071546.6000000001</v>
      </c>
      <c r="E20" s="81">
        <v>876689.55</v>
      </c>
      <c r="F20" s="81">
        <v>12500</v>
      </c>
      <c r="G20" s="81">
        <v>100489.15</v>
      </c>
      <c r="H20" s="81">
        <v>6717</v>
      </c>
      <c r="I20" s="81">
        <v>75150.899999999994</v>
      </c>
      <c r="J20" s="81">
        <v>0</v>
      </c>
      <c r="K20" s="6">
        <f t="shared" si="4"/>
        <v>126600.4</v>
      </c>
      <c r="L20" s="81">
        <v>0</v>
      </c>
      <c r="M20" s="81">
        <v>126600.4</v>
      </c>
      <c r="N20" s="81">
        <v>260363.06</v>
      </c>
      <c r="O20" s="81">
        <v>33319.699999999997</v>
      </c>
      <c r="P20" s="6">
        <f t="shared" si="5"/>
        <v>0</v>
      </c>
      <c r="Q20" s="81">
        <v>0</v>
      </c>
      <c r="R20" s="81">
        <v>0</v>
      </c>
      <c r="S20" s="81">
        <v>0</v>
      </c>
      <c r="T20" s="81">
        <v>0</v>
      </c>
      <c r="U20" s="10"/>
      <c r="V20" s="81">
        <v>152433</v>
      </c>
      <c r="W20" s="81">
        <v>0</v>
      </c>
      <c r="X20" s="81">
        <v>0</v>
      </c>
      <c r="Y20" s="81">
        <v>85698.3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4.1" customHeight="1" x14ac:dyDescent="0.25">
      <c r="A21" s="1" t="s">
        <v>54</v>
      </c>
      <c r="B21" s="1" t="s">
        <v>55</v>
      </c>
      <c r="C21" s="5">
        <f t="shared" si="2"/>
        <v>343185.44</v>
      </c>
      <c r="D21" s="6">
        <f t="shared" si="3"/>
        <v>177221.15</v>
      </c>
      <c r="E21" s="81">
        <v>135704.6</v>
      </c>
      <c r="F21" s="81">
        <v>0</v>
      </c>
      <c r="G21" s="81">
        <v>37101.65</v>
      </c>
      <c r="H21" s="81">
        <v>-93.75</v>
      </c>
      <c r="I21" s="81">
        <v>4508.6499999999996</v>
      </c>
      <c r="J21" s="81">
        <v>0</v>
      </c>
      <c r="K21" s="6">
        <f t="shared" si="4"/>
        <v>34073.03</v>
      </c>
      <c r="L21" s="81">
        <v>0</v>
      </c>
      <c r="M21" s="81">
        <v>34073.03</v>
      </c>
      <c r="N21" s="81">
        <v>53899.9</v>
      </c>
      <c r="O21" s="81">
        <v>10923.8</v>
      </c>
      <c r="P21" s="6">
        <f t="shared" si="5"/>
        <v>0</v>
      </c>
      <c r="Q21" s="81">
        <v>0</v>
      </c>
      <c r="R21" s="81">
        <v>0</v>
      </c>
      <c r="S21" s="81">
        <v>0</v>
      </c>
      <c r="T21" s="81">
        <v>0</v>
      </c>
      <c r="U21" s="10"/>
      <c r="V21" s="81">
        <v>30488</v>
      </c>
      <c r="W21" s="81">
        <v>0</v>
      </c>
      <c r="X21" s="81">
        <v>0</v>
      </c>
      <c r="Y21" s="81">
        <v>36579.56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4.1" customHeight="1" x14ac:dyDescent="0.25">
      <c r="A22" s="1" t="s">
        <v>56</v>
      </c>
      <c r="B22" s="1" t="s">
        <v>57</v>
      </c>
      <c r="C22" s="5">
        <f t="shared" si="2"/>
        <v>8165750.0999999996</v>
      </c>
      <c r="D22" s="6">
        <f t="shared" si="3"/>
        <v>5387404.5</v>
      </c>
      <c r="E22" s="81">
        <v>4625685.25</v>
      </c>
      <c r="F22" s="81">
        <v>50903.7</v>
      </c>
      <c r="G22" s="81">
        <v>444436.1</v>
      </c>
      <c r="H22" s="81">
        <v>7550</v>
      </c>
      <c r="I22" s="81">
        <v>258829.45</v>
      </c>
      <c r="J22" s="81">
        <v>0</v>
      </c>
      <c r="K22" s="6">
        <f t="shared" si="4"/>
        <v>291118.05</v>
      </c>
      <c r="L22" s="81">
        <v>0</v>
      </c>
      <c r="M22" s="81">
        <v>291118.05</v>
      </c>
      <c r="N22" s="81">
        <v>1366005.15</v>
      </c>
      <c r="O22" s="81">
        <v>154623.20000000001</v>
      </c>
      <c r="P22" s="6">
        <f t="shared" si="5"/>
        <v>222880.9</v>
      </c>
      <c r="Q22" s="81">
        <v>0</v>
      </c>
      <c r="R22" s="81">
        <v>120182.75</v>
      </c>
      <c r="S22" s="81">
        <v>102698.15</v>
      </c>
      <c r="T22" s="81">
        <v>0</v>
      </c>
      <c r="U22" s="10"/>
      <c r="V22" s="81">
        <v>317368.3</v>
      </c>
      <c r="W22" s="81">
        <v>0</v>
      </c>
      <c r="X22" s="81">
        <v>72500</v>
      </c>
      <c r="Y22" s="81">
        <v>353850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4.1" customHeight="1" x14ac:dyDescent="0.25">
      <c r="A23" s="1" t="s">
        <v>58</v>
      </c>
      <c r="B23" s="1" t="s">
        <v>59</v>
      </c>
      <c r="C23" s="5">
        <f t="shared" si="2"/>
        <v>1667964.66</v>
      </c>
      <c r="D23" s="6">
        <f t="shared" si="3"/>
        <v>1224633.7</v>
      </c>
      <c r="E23" s="81">
        <v>367320.35</v>
      </c>
      <c r="F23" s="81">
        <v>665226.25</v>
      </c>
      <c r="G23" s="81">
        <v>181156.4</v>
      </c>
      <c r="H23" s="81">
        <v>1300</v>
      </c>
      <c r="I23" s="81">
        <v>9630.7000000000007</v>
      </c>
      <c r="J23" s="81">
        <v>0</v>
      </c>
      <c r="K23" s="6">
        <f t="shared" si="4"/>
        <v>168887.7</v>
      </c>
      <c r="L23" s="81">
        <v>0</v>
      </c>
      <c r="M23" s="81">
        <v>168887.7</v>
      </c>
      <c r="N23" s="81">
        <v>140330.51</v>
      </c>
      <c r="O23" s="81">
        <v>68390.100000000006</v>
      </c>
      <c r="P23" s="6">
        <f t="shared" si="5"/>
        <v>46577</v>
      </c>
      <c r="Q23" s="81">
        <v>0</v>
      </c>
      <c r="R23" s="81">
        <v>46577</v>
      </c>
      <c r="S23" s="81">
        <v>0</v>
      </c>
      <c r="T23" s="81">
        <v>0</v>
      </c>
      <c r="U23" s="10"/>
      <c r="V23" s="81">
        <v>12996.95</v>
      </c>
      <c r="W23" s="81">
        <v>0</v>
      </c>
      <c r="X23" s="81">
        <v>6148.7</v>
      </c>
      <c r="Y23" s="81">
        <v>0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4.1" customHeight="1" x14ac:dyDescent="0.25">
      <c r="A24" s="1" t="s">
        <v>60</v>
      </c>
      <c r="B24" s="1" t="s">
        <v>61</v>
      </c>
      <c r="C24" s="5">
        <f t="shared" si="2"/>
        <v>3536713.7500000005</v>
      </c>
      <c r="D24" s="6">
        <f t="shared" si="3"/>
        <v>2259772.6</v>
      </c>
      <c r="E24" s="81">
        <v>1994366.25</v>
      </c>
      <c r="F24" s="81">
        <v>19135.5</v>
      </c>
      <c r="G24" s="81">
        <v>115078.1</v>
      </c>
      <c r="H24" s="81">
        <v>6712.5</v>
      </c>
      <c r="I24" s="81">
        <v>124480.25</v>
      </c>
      <c r="J24" s="81">
        <v>0</v>
      </c>
      <c r="K24" s="6">
        <f t="shared" si="4"/>
        <v>300725.67</v>
      </c>
      <c r="L24" s="81">
        <v>201508</v>
      </c>
      <c r="M24" s="81">
        <v>99217.67</v>
      </c>
      <c r="N24" s="81">
        <v>416353.43</v>
      </c>
      <c r="O24" s="81">
        <v>52009.2</v>
      </c>
      <c r="P24" s="6">
        <f t="shared" si="5"/>
        <v>200667.4</v>
      </c>
      <c r="Q24" s="81">
        <v>0</v>
      </c>
      <c r="R24" s="81">
        <v>0</v>
      </c>
      <c r="S24" s="81">
        <v>200667.4</v>
      </c>
      <c r="T24" s="81">
        <v>0</v>
      </c>
      <c r="U24" s="10"/>
      <c r="V24" s="81">
        <v>214365.5</v>
      </c>
      <c r="W24" s="81">
        <v>0</v>
      </c>
      <c r="X24" s="81">
        <v>0</v>
      </c>
      <c r="Y24" s="81">
        <v>92819.95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4.1" customHeight="1" x14ac:dyDescent="0.25">
      <c r="A25" s="1" t="s">
        <v>62</v>
      </c>
      <c r="B25" s="1" t="s">
        <v>63</v>
      </c>
      <c r="C25" s="5">
        <f t="shared" si="2"/>
        <v>1644408.83</v>
      </c>
      <c r="D25" s="6">
        <f t="shared" si="3"/>
        <v>1177534.6500000001</v>
      </c>
      <c r="E25" s="81">
        <v>918955</v>
      </c>
      <c r="F25" s="81">
        <v>21766.5</v>
      </c>
      <c r="G25" s="81">
        <v>120565.75</v>
      </c>
      <c r="H25" s="81">
        <v>2350.8000000000002</v>
      </c>
      <c r="I25" s="81">
        <v>113896.6</v>
      </c>
      <c r="J25" s="81">
        <v>0</v>
      </c>
      <c r="K25" s="6">
        <f t="shared" si="4"/>
        <v>61631.4</v>
      </c>
      <c r="L25" s="81">
        <v>0</v>
      </c>
      <c r="M25" s="81">
        <v>61631.4</v>
      </c>
      <c r="N25" s="81">
        <v>200083.33</v>
      </c>
      <c r="O25" s="81">
        <v>33703.800000000003</v>
      </c>
      <c r="P25" s="6">
        <f t="shared" si="5"/>
        <v>7725</v>
      </c>
      <c r="Q25" s="81">
        <v>0</v>
      </c>
      <c r="R25" s="81">
        <v>7725</v>
      </c>
      <c r="S25" s="81">
        <v>0</v>
      </c>
      <c r="T25" s="81">
        <v>0</v>
      </c>
      <c r="U25" s="10"/>
      <c r="V25" s="81">
        <v>163730.65</v>
      </c>
      <c r="W25" s="81">
        <v>0</v>
      </c>
      <c r="X25" s="81">
        <v>0</v>
      </c>
      <c r="Y25" s="81">
        <v>0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4.1" customHeight="1" x14ac:dyDescent="0.25">
      <c r="A26" s="1" t="s">
        <v>64</v>
      </c>
      <c r="B26" s="1" t="s">
        <v>65</v>
      </c>
      <c r="C26" s="5">
        <f t="shared" si="2"/>
        <v>6375605.0299999984</v>
      </c>
      <c r="D26" s="6">
        <f t="shared" si="3"/>
        <v>3737501.5</v>
      </c>
      <c r="E26" s="81">
        <v>2730803.7</v>
      </c>
      <c r="F26" s="81">
        <v>238220.15</v>
      </c>
      <c r="G26" s="81">
        <v>373858.15</v>
      </c>
      <c r="H26" s="81">
        <v>14320</v>
      </c>
      <c r="I26" s="81">
        <v>380299.5</v>
      </c>
      <c r="J26" s="81">
        <v>0</v>
      </c>
      <c r="K26" s="6">
        <f t="shared" si="4"/>
        <v>389184.8</v>
      </c>
      <c r="L26" s="81">
        <v>309660.79999999999</v>
      </c>
      <c r="M26" s="81">
        <v>79524</v>
      </c>
      <c r="N26" s="81">
        <v>973920.18</v>
      </c>
      <c r="O26" s="81">
        <v>126392.1</v>
      </c>
      <c r="P26" s="6">
        <f t="shared" si="5"/>
        <v>43006</v>
      </c>
      <c r="Q26" s="81">
        <v>0</v>
      </c>
      <c r="R26" s="81">
        <v>43006</v>
      </c>
      <c r="S26" s="81">
        <v>0</v>
      </c>
      <c r="T26" s="81">
        <v>0</v>
      </c>
      <c r="U26" s="10"/>
      <c r="V26" s="81">
        <v>491938.1</v>
      </c>
      <c r="W26" s="81">
        <v>0</v>
      </c>
      <c r="X26" s="81">
        <v>449200</v>
      </c>
      <c r="Y26" s="81">
        <v>164462.35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4.1" customHeight="1" x14ac:dyDescent="0.25">
      <c r="A27" s="1" t="s">
        <v>66</v>
      </c>
      <c r="B27" s="1" t="s">
        <v>67</v>
      </c>
      <c r="C27" s="5">
        <f t="shared" si="2"/>
        <v>9395397.1500000022</v>
      </c>
      <c r="D27" s="6">
        <f t="shared" si="3"/>
        <v>2970400.4000000004</v>
      </c>
      <c r="E27" s="81">
        <v>2141856.1</v>
      </c>
      <c r="F27" s="81">
        <v>26124.45</v>
      </c>
      <c r="G27" s="81">
        <v>335113.09999999998</v>
      </c>
      <c r="H27" s="81">
        <v>6692.5</v>
      </c>
      <c r="I27" s="81">
        <v>460614.25</v>
      </c>
      <c r="J27" s="81">
        <v>0</v>
      </c>
      <c r="K27" s="6">
        <f t="shared" si="4"/>
        <v>3404240.48</v>
      </c>
      <c r="L27" s="81">
        <v>0</v>
      </c>
      <c r="M27" s="81">
        <v>3404240.48</v>
      </c>
      <c r="N27" s="81">
        <v>1719962.87</v>
      </c>
      <c r="O27" s="81">
        <v>87702.3</v>
      </c>
      <c r="P27" s="6">
        <f t="shared" si="5"/>
        <v>14098.8</v>
      </c>
      <c r="Q27" s="81">
        <v>0</v>
      </c>
      <c r="R27" s="81">
        <v>3635</v>
      </c>
      <c r="S27" s="81">
        <v>10463.799999999999</v>
      </c>
      <c r="T27" s="81">
        <v>0</v>
      </c>
      <c r="U27" s="10"/>
      <c r="V27" s="81">
        <v>36100</v>
      </c>
      <c r="W27" s="81">
        <v>0</v>
      </c>
      <c r="X27" s="81">
        <v>359658.25</v>
      </c>
      <c r="Y27" s="81">
        <v>803234.05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4.1" customHeight="1" x14ac:dyDescent="0.25">
      <c r="A28" s="1">
        <v>2053</v>
      </c>
      <c r="B28" s="1" t="s">
        <v>447</v>
      </c>
      <c r="C28" s="5">
        <f t="shared" ref="C28:C29" si="6">SUM(D28,J28:K28,N28:P28,V28:Y28)</f>
        <v>23564074.149999995</v>
      </c>
      <c r="D28" s="6">
        <f t="shared" ref="D28:D29" si="7">SUM(E28:I28)</f>
        <v>14658014.6</v>
      </c>
      <c r="E28" s="81">
        <v>11844612.35</v>
      </c>
      <c r="F28" s="81">
        <v>460914.65</v>
      </c>
      <c r="G28" s="81">
        <v>1437021.5</v>
      </c>
      <c r="H28" s="81">
        <v>23807.5</v>
      </c>
      <c r="I28" s="81">
        <v>891658.6</v>
      </c>
      <c r="J28" s="81">
        <v>0</v>
      </c>
      <c r="K28" s="6">
        <f t="shared" ref="K28:K29" si="8">SUM(L28:M28)</f>
        <v>1732045.02</v>
      </c>
      <c r="L28" s="81">
        <v>1350338.05</v>
      </c>
      <c r="M28" s="81">
        <v>381706.97</v>
      </c>
      <c r="N28" s="81">
        <v>3483121.11</v>
      </c>
      <c r="O28" s="81">
        <v>441521.4</v>
      </c>
      <c r="P28" s="6">
        <f t="shared" ref="P28:P29" si="9">SUM(Q28:T28)</f>
        <v>1327572.97</v>
      </c>
      <c r="Q28" s="81">
        <v>0</v>
      </c>
      <c r="R28" s="81">
        <v>296378.5</v>
      </c>
      <c r="S28" s="81">
        <v>1031194.47</v>
      </c>
      <c r="T28" s="81">
        <v>0</v>
      </c>
      <c r="U28" s="10"/>
      <c r="V28" s="81">
        <v>957328.15</v>
      </c>
      <c r="W28" s="81">
        <v>0</v>
      </c>
      <c r="X28" s="81">
        <v>964470.9</v>
      </c>
      <c r="Y28" s="81">
        <v>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4.1" customHeight="1" x14ac:dyDescent="0.25">
      <c r="A29" s="1">
        <v>2054</v>
      </c>
      <c r="B29" s="1" t="s">
        <v>450</v>
      </c>
      <c r="C29" s="5">
        <f t="shared" si="6"/>
        <v>56350100.810000002</v>
      </c>
      <c r="D29" s="6">
        <f t="shared" si="7"/>
        <v>32638694.420000006</v>
      </c>
      <c r="E29" s="81">
        <v>24582173.620000001</v>
      </c>
      <c r="F29" s="81">
        <v>2588076.35</v>
      </c>
      <c r="G29" s="81">
        <v>2928086.1</v>
      </c>
      <c r="H29" s="81">
        <v>75774.5</v>
      </c>
      <c r="I29" s="81">
        <v>2464583.85</v>
      </c>
      <c r="J29" s="81">
        <v>0</v>
      </c>
      <c r="K29" s="6">
        <f t="shared" si="8"/>
        <v>6478783.3700000001</v>
      </c>
      <c r="L29" s="81">
        <v>4465320</v>
      </c>
      <c r="M29" s="81">
        <v>2013463.37</v>
      </c>
      <c r="N29" s="81">
        <v>8791650.5500000007</v>
      </c>
      <c r="O29" s="81">
        <v>691706.6</v>
      </c>
      <c r="P29" s="6">
        <f t="shared" si="9"/>
        <v>2046688.5</v>
      </c>
      <c r="Q29" s="81">
        <v>20010.349999999999</v>
      </c>
      <c r="R29" s="81">
        <v>1141774.1499999999</v>
      </c>
      <c r="S29" s="81">
        <v>884904</v>
      </c>
      <c r="T29" s="81">
        <v>0</v>
      </c>
      <c r="U29" s="10"/>
      <c r="V29" s="81">
        <v>1796654.72</v>
      </c>
      <c r="W29" s="81">
        <v>0</v>
      </c>
      <c r="X29" s="81">
        <v>333526.34999999998</v>
      </c>
      <c r="Y29" s="81">
        <v>3572396.3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4.1" customHeight="1" x14ac:dyDescent="0.25">
      <c r="A30" s="1">
        <v>2055</v>
      </c>
      <c r="B30" s="1" t="s">
        <v>451</v>
      </c>
      <c r="C30" s="5">
        <f t="shared" ref="C30" si="10">SUM(D30,J30:K30,N30:P30,V30:Y30)</f>
        <v>10928219.530000001</v>
      </c>
      <c r="D30" s="6">
        <f t="shared" ref="D30" si="11">SUM(E30:I30)</f>
        <v>6676503.8500000006</v>
      </c>
      <c r="E30" s="81">
        <v>5354853.1500000004</v>
      </c>
      <c r="F30" s="81">
        <v>37600</v>
      </c>
      <c r="G30" s="81">
        <v>693345</v>
      </c>
      <c r="H30" s="81">
        <v>11100</v>
      </c>
      <c r="I30" s="81">
        <v>579605.69999999995</v>
      </c>
      <c r="J30" s="81">
        <v>0</v>
      </c>
      <c r="K30" s="6">
        <f t="shared" si="4"/>
        <v>407274.25</v>
      </c>
      <c r="L30" s="81">
        <v>0</v>
      </c>
      <c r="M30" s="81">
        <v>407274.25</v>
      </c>
      <c r="N30" s="81">
        <v>2858486.02</v>
      </c>
      <c r="O30" s="81">
        <v>164247.70000000001</v>
      </c>
      <c r="P30" s="6">
        <f t="shared" si="5"/>
        <v>25933</v>
      </c>
      <c r="Q30" s="81">
        <v>0</v>
      </c>
      <c r="R30" s="81">
        <v>25933</v>
      </c>
      <c r="S30" s="81">
        <v>0</v>
      </c>
      <c r="T30" s="81">
        <v>0</v>
      </c>
      <c r="U30" s="10"/>
      <c r="V30" s="81">
        <v>184239.85</v>
      </c>
      <c r="W30" s="81">
        <v>0</v>
      </c>
      <c r="X30" s="81">
        <v>164006.56</v>
      </c>
      <c r="Y30" s="81">
        <v>447528.3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4.1" customHeight="1" x14ac:dyDescent="0.25">
      <c r="C31" s="5"/>
      <c r="D31" s="6"/>
      <c r="E31" s="10"/>
      <c r="F31" s="10"/>
      <c r="G31" s="10"/>
      <c r="H31" s="10"/>
      <c r="I31" s="10"/>
      <c r="J31" s="6"/>
      <c r="K31" s="6"/>
      <c r="L31" s="10"/>
      <c r="M31" s="10"/>
      <c r="N31" s="6"/>
      <c r="O31" s="6"/>
      <c r="P31" s="6"/>
      <c r="Q31" s="10"/>
      <c r="R31" s="10"/>
      <c r="S31" s="10"/>
      <c r="T31" s="10"/>
      <c r="U31" s="10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s="2" customFormat="1" ht="14.1" customHeight="1" x14ac:dyDescent="0.25">
      <c r="B32" s="2" t="s">
        <v>68</v>
      </c>
      <c r="C32" s="5">
        <f t="shared" ref="C32:T32" si="12">SUM(C33:C50)</f>
        <v>112225497.31999999</v>
      </c>
      <c r="D32" s="5">
        <f t="shared" si="12"/>
        <v>71143908.179999992</v>
      </c>
      <c r="E32" s="9">
        <f t="shared" si="12"/>
        <v>56517263.079999998</v>
      </c>
      <c r="F32" s="9">
        <f t="shared" si="12"/>
        <v>2619343.6500000004</v>
      </c>
      <c r="G32" s="9">
        <f t="shared" si="12"/>
        <v>7469020.4500000002</v>
      </c>
      <c r="H32" s="9">
        <f t="shared" si="12"/>
        <v>116284</v>
      </c>
      <c r="I32" s="9">
        <f t="shared" si="12"/>
        <v>4421997</v>
      </c>
      <c r="J32" s="5">
        <f t="shared" si="12"/>
        <v>33198.35</v>
      </c>
      <c r="K32" s="5">
        <f t="shared" si="12"/>
        <v>2914515.2200000007</v>
      </c>
      <c r="L32" s="9">
        <f t="shared" si="12"/>
        <v>21044.2</v>
      </c>
      <c r="M32" s="9">
        <f t="shared" si="12"/>
        <v>2893471.0200000005</v>
      </c>
      <c r="N32" s="5">
        <f t="shared" si="12"/>
        <v>17441811.969999999</v>
      </c>
      <c r="O32" s="5">
        <f t="shared" si="12"/>
        <v>2620104.91</v>
      </c>
      <c r="P32" s="5">
        <f t="shared" si="12"/>
        <v>4466077.1100000003</v>
      </c>
      <c r="Q32" s="9">
        <f t="shared" si="12"/>
        <v>0</v>
      </c>
      <c r="R32" s="9">
        <f t="shared" si="12"/>
        <v>2043921.1400000001</v>
      </c>
      <c r="S32" s="9">
        <f t="shared" si="12"/>
        <v>2422155.9700000002</v>
      </c>
      <c r="T32" s="9">
        <f t="shared" si="12"/>
        <v>0</v>
      </c>
      <c r="U32" s="9"/>
      <c r="V32" s="5">
        <f>SUM(V33:V50)</f>
        <v>6838359.29</v>
      </c>
      <c r="W32" s="5">
        <f>SUM(W33:W50)</f>
        <v>0</v>
      </c>
      <c r="X32" s="5">
        <f>SUM(X33:X50)</f>
        <v>3417668.06</v>
      </c>
      <c r="Y32" s="5">
        <f>SUM(Y33:Y50)</f>
        <v>3349854.23</v>
      </c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ht="12.75" customHeight="1" x14ac:dyDescent="0.25">
      <c r="A33" s="1" t="s">
        <v>69</v>
      </c>
      <c r="B33" s="1" t="s">
        <v>70</v>
      </c>
      <c r="C33" s="5">
        <f t="shared" ref="C33:C50" si="13">SUM(D33,J33:K33,N33:P33,V33:Y33)</f>
        <v>2135746.8000000003</v>
      </c>
      <c r="D33" s="6">
        <f t="shared" ref="D33:D50" si="14">SUM(E33:I33)</f>
        <v>1801453.4</v>
      </c>
      <c r="E33" s="81">
        <v>1701436.65</v>
      </c>
      <c r="F33" s="81">
        <v>1252.25</v>
      </c>
      <c r="G33" s="81">
        <v>76144.5</v>
      </c>
      <c r="H33" s="81">
        <v>2820</v>
      </c>
      <c r="I33" s="81">
        <v>19800</v>
      </c>
      <c r="J33" s="81">
        <v>0</v>
      </c>
      <c r="K33" s="6">
        <f t="shared" ref="K33:K50" si="15">SUM(L33:M33)</f>
        <v>28946.34</v>
      </c>
      <c r="L33" s="81">
        <v>0</v>
      </c>
      <c r="M33" s="81">
        <v>28946.34</v>
      </c>
      <c r="N33" s="81">
        <v>237223.91</v>
      </c>
      <c r="O33" s="81">
        <v>22474.3</v>
      </c>
      <c r="P33" s="6">
        <f t="shared" ref="P33:P50" si="16">SUM(Q33:T33)</f>
        <v>864</v>
      </c>
      <c r="Q33" s="81">
        <v>0</v>
      </c>
      <c r="R33" s="81">
        <v>864</v>
      </c>
      <c r="S33" s="81">
        <v>0</v>
      </c>
      <c r="T33" s="81">
        <v>0</v>
      </c>
      <c r="U33" s="10"/>
      <c r="V33" s="81">
        <v>13321.5</v>
      </c>
      <c r="W33" s="81">
        <v>0</v>
      </c>
      <c r="X33" s="81">
        <v>18386.349999999999</v>
      </c>
      <c r="Y33" s="81">
        <v>13077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4.1" customHeight="1" x14ac:dyDescent="0.25">
      <c r="A34" s="1" t="s">
        <v>71</v>
      </c>
      <c r="B34" s="1" t="s">
        <v>72</v>
      </c>
      <c r="C34" s="5">
        <f t="shared" si="13"/>
        <v>3285708.8200000003</v>
      </c>
      <c r="D34" s="6">
        <f t="shared" si="14"/>
        <v>2200469.75</v>
      </c>
      <c r="E34" s="81">
        <v>2034732.45</v>
      </c>
      <c r="F34" s="81">
        <v>-30689.9</v>
      </c>
      <c r="G34" s="81">
        <v>101138.05</v>
      </c>
      <c r="H34" s="81">
        <v>4980</v>
      </c>
      <c r="I34" s="81">
        <v>90309.15</v>
      </c>
      <c r="J34" s="81">
        <v>32260.35</v>
      </c>
      <c r="K34" s="6">
        <f t="shared" si="15"/>
        <v>173599.95</v>
      </c>
      <c r="L34" s="81">
        <v>0</v>
      </c>
      <c r="M34" s="81">
        <v>173599.95</v>
      </c>
      <c r="N34" s="81">
        <v>406025.52</v>
      </c>
      <c r="O34" s="81">
        <v>49539.1</v>
      </c>
      <c r="P34" s="6">
        <f t="shared" si="16"/>
        <v>20524.5</v>
      </c>
      <c r="Q34" s="81">
        <v>0</v>
      </c>
      <c r="R34" s="81">
        <v>20524.5</v>
      </c>
      <c r="S34" s="81">
        <v>0</v>
      </c>
      <c r="T34" s="81">
        <v>0</v>
      </c>
      <c r="U34" s="10"/>
      <c r="V34" s="81">
        <v>290270</v>
      </c>
      <c r="W34" s="81">
        <v>0</v>
      </c>
      <c r="X34" s="81">
        <v>87103.4</v>
      </c>
      <c r="Y34" s="81">
        <v>25916.25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4.1" customHeight="1" x14ac:dyDescent="0.25">
      <c r="A35" s="1" t="s">
        <v>73</v>
      </c>
      <c r="B35" s="1" t="s">
        <v>74</v>
      </c>
      <c r="C35" s="5">
        <f t="shared" si="13"/>
        <v>1110301.6000000001</v>
      </c>
      <c r="D35" s="6">
        <f t="shared" si="14"/>
        <v>778601.05</v>
      </c>
      <c r="E35" s="81">
        <v>670484.05000000005</v>
      </c>
      <c r="F35" s="81">
        <v>13600</v>
      </c>
      <c r="G35" s="81">
        <v>75656.55</v>
      </c>
      <c r="H35" s="81">
        <v>0</v>
      </c>
      <c r="I35" s="81">
        <v>18860.45</v>
      </c>
      <c r="J35" s="81">
        <v>0</v>
      </c>
      <c r="K35" s="6">
        <f t="shared" si="15"/>
        <v>29681</v>
      </c>
      <c r="L35" s="81">
        <v>0</v>
      </c>
      <c r="M35" s="81">
        <v>29681</v>
      </c>
      <c r="N35" s="81">
        <v>148316.04999999999</v>
      </c>
      <c r="O35" s="81">
        <v>22740.3</v>
      </c>
      <c r="P35" s="6">
        <f t="shared" si="16"/>
        <v>22655.5</v>
      </c>
      <c r="Q35" s="81">
        <v>0</v>
      </c>
      <c r="R35" s="81">
        <v>875</v>
      </c>
      <c r="S35" s="81">
        <v>21780.5</v>
      </c>
      <c r="T35" s="81">
        <v>0</v>
      </c>
      <c r="U35" s="10"/>
      <c r="V35" s="81">
        <v>72493.25</v>
      </c>
      <c r="W35" s="81">
        <v>0</v>
      </c>
      <c r="X35" s="81">
        <v>2244.8000000000002</v>
      </c>
      <c r="Y35" s="81">
        <v>33569.65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4.1" customHeight="1" x14ac:dyDescent="0.25">
      <c r="A36" s="1" t="s">
        <v>75</v>
      </c>
      <c r="B36" s="1" t="s">
        <v>76</v>
      </c>
      <c r="C36" s="5">
        <f t="shared" si="13"/>
        <v>1559422.4</v>
      </c>
      <c r="D36" s="6">
        <f t="shared" si="14"/>
        <v>1003892.5000000001</v>
      </c>
      <c r="E36" s="81">
        <v>846810.55</v>
      </c>
      <c r="F36" s="81">
        <v>44520.75</v>
      </c>
      <c r="G36" s="81">
        <v>99353.15</v>
      </c>
      <c r="H36" s="81">
        <v>0</v>
      </c>
      <c r="I36" s="81">
        <v>13208.05</v>
      </c>
      <c r="J36" s="81">
        <v>0</v>
      </c>
      <c r="K36" s="6">
        <f t="shared" si="15"/>
        <v>93810</v>
      </c>
      <c r="L36" s="81">
        <v>0</v>
      </c>
      <c r="M36" s="81">
        <v>93810</v>
      </c>
      <c r="N36" s="81">
        <v>223778.8</v>
      </c>
      <c r="O36" s="81">
        <v>37509.199999999997</v>
      </c>
      <c r="P36" s="6">
        <f t="shared" si="16"/>
        <v>2466</v>
      </c>
      <c r="Q36" s="81">
        <v>0</v>
      </c>
      <c r="R36" s="81">
        <v>2466</v>
      </c>
      <c r="S36" s="81">
        <v>0</v>
      </c>
      <c r="T36" s="81">
        <v>0</v>
      </c>
      <c r="U36" s="10"/>
      <c r="V36" s="81">
        <v>197965.9</v>
      </c>
      <c r="W36" s="81">
        <v>0</v>
      </c>
      <c r="X36" s="81">
        <v>0</v>
      </c>
      <c r="Y36" s="81">
        <v>0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4.1" customHeight="1" x14ac:dyDescent="0.25">
      <c r="A37" s="1" t="s">
        <v>77</v>
      </c>
      <c r="B37" s="1" t="s">
        <v>78</v>
      </c>
      <c r="C37" s="5">
        <f t="shared" si="13"/>
        <v>3387192.26</v>
      </c>
      <c r="D37" s="6">
        <f t="shared" si="14"/>
        <v>2144358.0999999996</v>
      </c>
      <c r="E37" s="81">
        <v>1874316.6</v>
      </c>
      <c r="F37" s="81">
        <v>-27806.3</v>
      </c>
      <c r="G37" s="81">
        <v>254829.5</v>
      </c>
      <c r="H37" s="81">
        <v>0</v>
      </c>
      <c r="I37" s="81">
        <v>43018.3</v>
      </c>
      <c r="J37" s="81">
        <v>0</v>
      </c>
      <c r="K37" s="6">
        <f t="shared" si="15"/>
        <v>144796.45000000001</v>
      </c>
      <c r="L37" s="81">
        <v>0</v>
      </c>
      <c r="M37" s="81">
        <v>144796.45000000001</v>
      </c>
      <c r="N37" s="81">
        <v>484708.77</v>
      </c>
      <c r="O37" s="81">
        <v>60639.9</v>
      </c>
      <c r="P37" s="6">
        <f t="shared" si="16"/>
        <v>244517.93</v>
      </c>
      <c r="Q37" s="81">
        <v>0</v>
      </c>
      <c r="R37" s="81">
        <v>19297</v>
      </c>
      <c r="S37" s="81">
        <v>225220.93</v>
      </c>
      <c r="T37" s="81">
        <v>0</v>
      </c>
      <c r="U37" s="10"/>
      <c r="V37" s="81">
        <v>285383.55</v>
      </c>
      <c r="W37" s="81">
        <v>0</v>
      </c>
      <c r="X37" s="81">
        <v>22781.96</v>
      </c>
      <c r="Y37" s="81">
        <v>5.6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4.1" customHeight="1" x14ac:dyDescent="0.25">
      <c r="A38" s="1" t="s">
        <v>79</v>
      </c>
      <c r="B38" s="1" t="s">
        <v>80</v>
      </c>
      <c r="C38" s="5">
        <f t="shared" si="13"/>
        <v>1498714.7300000002</v>
      </c>
      <c r="D38" s="6">
        <f t="shared" si="14"/>
        <v>1119212.75</v>
      </c>
      <c r="E38" s="81">
        <v>920492.4</v>
      </c>
      <c r="F38" s="81">
        <v>5149.75</v>
      </c>
      <c r="G38" s="81">
        <v>74548.350000000006</v>
      </c>
      <c r="H38" s="81">
        <v>5416.5</v>
      </c>
      <c r="I38" s="81">
        <v>113605.75</v>
      </c>
      <c r="J38" s="81">
        <v>0</v>
      </c>
      <c r="K38" s="6">
        <f t="shared" si="15"/>
        <v>98026.81</v>
      </c>
      <c r="L38" s="81">
        <v>0</v>
      </c>
      <c r="M38" s="81">
        <v>98026.81</v>
      </c>
      <c r="N38" s="81">
        <v>172369.62</v>
      </c>
      <c r="O38" s="81">
        <v>27972.799999999999</v>
      </c>
      <c r="P38" s="6">
        <f t="shared" si="16"/>
        <v>278</v>
      </c>
      <c r="Q38" s="81">
        <v>0</v>
      </c>
      <c r="R38" s="81">
        <v>278</v>
      </c>
      <c r="S38" s="81">
        <v>0</v>
      </c>
      <c r="T38" s="81">
        <v>0</v>
      </c>
      <c r="U38" s="10"/>
      <c r="V38" s="81">
        <v>75154.75</v>
      </c>
      <c r="W38" s="81">
        <v>0</v>
      </c>
      <c r="X38" s="81">
        <v>0</v>
      </c>
      <c r="Y38" s="81">
        <v>5700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4.1" customHeight="1" x14ac:dyDescent="0.25">
      <c r="A39" s="1" t="s">
        <v>81</v>
      </c>
      <c r="B39" s="1" t="s">
        <v>82</v>
      </c>
      <c r="C39" s="5">
        <f t="shared" si="13"/>
        <v>668909.15</v>
      </c>
      <c r="D39" s="6">
        <f t="shared" si="14"/>
        <v>473572.69999999995</v>
      </c>
      <c r="E39" s="81">
        <v>389085.3</v>
      </c>
      <c r="F39" s="81">
        <v>1220</v>
      </c>
      <c r="G39" s="81">
        <v>53058.1</v>
      </c>
      <c r="H39" s="81">
        <v>30209.3</v>
      </c>
      <c r="I39" s="81">
        <v>0</v>
      </c>
      <c r="J39" s="81">
        <v>0</v>
      </c>
      <c r="K39" s="6">
        <f t="shared" si="15"/>
        <v>23967.65</v>
      </c>
      <c r="L39" s="81">
        <v>0</v>
      </c>
      <c r="M39" s="81">
        <v>23967.65</v>
      </c>
      <c r="N39" s="81">
        <v>76811.05</v>
      </c>
      <c r="O39" s="81">
        <v>16224.8</v>
      </c>
      <c r="P39" s="6">
        <f t="shared" si="16"/>
        <v>1318</v>
      </c>
      <c r="Q39" s="81">
        <v>0</v>
      </c>
      <c r="R39" s="81">
        <v>1318</v>
      </c>
      <c r="S39" s="81">
        <v>0</v>
      </c>
      <c r="T39" s="81">
        <v>0</v>
      </c>
      <c r="U39" s="10"/>
      <c r="V39" s="81">
        <v>66411</v>
      </c>
      <c r="W39" s="81">
        <v>0</v>
      </c>
      <c r="X39" s="81">
        <v>10603.95</v>
      </c>
      <c r="Y39" s="81">
        <v>0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4.1" customHeight="1" x14ac:dyDescent="0.25">
      <c r="A40" s="1" t="s">
        <v>83</v>
      </c>
      <c r="B40" s="1" t="s">
        <v>84</v>
      </c>
      <c r="C40" s="5">
        <f t="shared" si="13"/>
        <v>2107699.79</v>
      </c>
      <c r="D40" s="6">
        <f t="shared" si="14"/>
        <v>1415309.35</v>
      </c>
      <c r="E40" s="81">
        <v>1275219.05</v>
      </c>
      <c r="F40" s="81">
        <v>6639</v>
      </c>
      <c r="G40" s="81">
        <v>130200.1</v>
      </c>
      <c r="H40" s="81">
        <v>779</v>
      </c>
      <c r="I40" s="81">
        <v>2472.1999999999998</v>
      </c>
      <c r="J40" s="81">
        <v>938</v>
      </c>
      <c r="K40" s="6">
        <f t="shared" si="15"/>
        <v>72738.41</v>
      </c>
      <c r="L40" s="81">
        <v>0</v>
      </c>
      <c r="M40" s="81">
        <v>72738.41</v>
      </c>
      <c r="N40" s="81">
        <v>181949.57</v>
      </c>
      <c r="O40" s="81">
        <v>38412.9</v>
      </c>
      <c r="P40" s="6">
        <f t="shared" si="16"/>
        <v>167371.9</v>
      </c>
      <c r="Q40" s="81">
        <v>0</v>
      </c>
      <c r="R40" s="81">
        <v>0</v>
      </c>
      <c r="S40" s="81">
        <v>167371.9</v>
      </c>
      <c r="T40" s="81">
        <v>0</v>
      </c>
      <c r="U40" s="10"/>
      <c r="V40" s="81">
        <v>213194.1</v>
      </c>
      <c r="W40" s="81">
        <v>0</v>
      </c>
      <c r="X40" s="81">
        <v>0</v>
      </c>
      <c r="Y40" s="81">
        <v>17785.560000000001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4.1" customHeight="1" x14ac:dyDescent="0.25">
      <c r="A41" s="1" t="s">
        <v>85</v>
      </c>
      <c r="B41" s="1" t="s">
        <v>86</v>
      </c>
      <c r="C41" s="5">
        <f t="shared" si="13"/>
        <v>4789596.6100000003</v>
      </c>
      <c r="D41" s="6">
        <f t="shared" si="14"/>
        <v>3141508.2</v>
      </c>
      <c r="E41" s="81">
        <v>2454276.35</v>
      </c>
      <c r="F41" s="81">
        <v>26000</v>
      </c>
      <c r="G41" s="81">
        <v>414551.4</v>
      </c>
      <c r="H41" s="81">
        <v>8816</v>
      </c>
      <c r="I41" s="81">
        <v>237864.45</v>
      </c>
      <c r="J41" s="81">
        <v>0</v>
      </c>
      <c r="K41" s="6">
        <f t="shared" si="15"/>
        <v>47705.85</v>
      </c>
      <c r="L41" s="81">
        <v>0</v>
      </c>
      <c r="M41" s="81">
        <v>47705.85</v>
      </c>
      <c r="N41" s="81">
        <v>558641.56000000006</v>
      </c>
      <c r="O41" s="81">
        <v>73051.199999999997</v>
      </c>
      <c r="P41" s="6">
        <f t="shared" si="16"/>
        <v>90915.3</v>
      </c>
      <c r="Q41" s="81">
        <v>0</v>
      </c>
      <c r="R41" s="81">
        <v>5155</v>
      </c>
      <c r="S41" s="81">
        <v>85760.3</v>
      </c>
      <c r="T41" s="81">
        <v>0</v>
      </c>
      <c r="U41" s="10"/>
      <c r="V41" s="81">
        <v>345509.6</v>
      </c>
      <c r="W41" s="81">
        <v>0</v>
      </c>
      <c r="X41" s="81">
        <v>368074.15</v>
      </c>
      <c r="Y41" s="81">
        <v>164190.75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4.1" customHeight="1" x14ac:dyDescent="0.25">
      <c r="A42" s="1" t="s">
        <v>87</v>
      </c>
      <c r="B42" s="1" t="s">
        <v>88</v>
      </c>
      <c r="C42" s="5">
        <f t="shared" si="13"/>
        <v>1709397.42</v>
      </c>
      <c r="D42" s="6">
        <f t="shared" si="14"/>
        <v>1335398.6499999999</v>
      </c>
      <c r="E42" s="81">
        <v>989485.85</v>
      </c>
      <c r="F42" s="81">
        <v>2273.3000000000002</v>
      </c>
      <c r="G42" s="81">
        <v>134642.1</v>
      </c>
      <c r="H42" s="81">
        <v>1681.7</v>
      </c>
      <c r="I42" s="81">
        <v>207315.7</v>
      </c>
      <c r="J42" s="81">
        <v>0</v>
      </c>
      <c r="K42" s="6">
        <f t="shared" si="15"/>
        <v>32728.67</v>
      </c>
      <c r="L42" s="81">
        <v>0</v>
      </c>
      <c r="M42" s="81">
        <v>32728.67</v>
      </c>
      <c r="N42" s="81">
        <v>192599.45</v>
      </c>
      <c r="O42" s="81">
        <v>29187.8</v>
      </c>
      <c r="P42" s="6">
        <f t="shared" si="16"/>
        <v>0</v>
      </c>
      <c r="Q42" s="81">
        <v>0</v>
      </c>
      <c r="R42" s="81">
        <v>0</v>
      </c>
      <c r="S42" s="81">
        <v>0</v>
      </c>
      <c r="T42" s="81">
        <v>0</v>
      </c>
      <c r="U42" s="10"/>
      <c r="V42" s="81">
        <v>91280.85</v>
      </c>
      <c r="W42" s="81">
        <v>0</v>
      </c>
      <c r="X42" s="81">
        <v>12477.5</v>
      </c>
      <c r="Y42" s="81">
        <v>15724.5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4.1" customHeight="1" x14ac:dyDescent="0.25">
      <c r="A43" s="1" t="s">
        <v>89</v>
      </c>
      <c r="B43" s="1" t="s">
        <v>90</v>
      </c>
      <c r="C43" s="5">
        <f t="shared" si="13"/>
        <v>28345438.59</v>
      </c>
      <c r="D43" s="6">
        <f t="shared" si="14"/>
        <v>18412681.5</v>
      </c>
      <c r="E43" s="81">
        <v>12425492.65</v>
      </c>
      <c r="F43" s="81">
        <v>1684234.3</v>
      </c>
      <c r="G43" s="81">
        <v>2925571.55</v>
      </c>
      <c r="H43" s="81">
        <v>19684</v>
      </c>
      <c r="I43" s="81">
        <v>1357699</v>
      </c>
      <c r="J43" s="81">
        <v>0</v>
      </c>
      <c r="K43" s="6">
        <f t="shared" si="15"/>
        <v>810474.54</v>
      </c>
      <c r="L43" s="81">
        <v>0</v>
      </c>
      <c r="M43" s="81">
        <v>810474.54</v>
      </c>
      <c r="N43" s="81">
        <v>4575429</v>
      </c>
      <c r="O43" s="81">
        <v>1115606.95</v>
      </c>
      <c r="P43" s="6">
        <f t="shared" si="16"/>
        <v>1090495</v>
      </c>
      <c r="Q43" s="81">
        <v>0</v>
      </c>
      <c r="R43" s="81">
        <v>961307</v>
      </c>
      <c r="S43" s="81">
        <v>129188</v>
      </c>
      <c r="T43" s="81">
        <v>0</v>
      </c>
      <c r="U43" s="10"/>
      <c r="V43" s="81">
        <v>1498931.95</v>
      </c>
      <c r="W43" s="81">
        <v>0</v>
      </c>
      <c r="X43" s="81">
        <v>381447.8</v>
      </c>
      <c r="Y43" s="81">
        <v>460371.85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4.1" customHeight="1" x14ac:dyDescent="0.25">
      <c r="A44" s="1" t="s">
        <v>91</v>
      </c>
      <c r="B44" s="1" t="s">
        <v>92</v>
      </c>
      <c r="C44" s="5">
        <f t="shared" si="13"/>
        <v>7419403.2199999997</v>
      </c>
      <c r="D44" s="6">
        <f t="shared" si="14"/>
        <v>4199456.6500000004</v>
      </c>
      <c r="E44" s="81">
        <v>3480386.25</v>
      </c>
      <c r="F44" s="81">
        <v>35000</v>
      </c>
      <c r="G44" s="81">
        <v>370437.2</v>
      </c>
      <c r="H44" s="81">
        <v>0</v>
      </c>
      <c r="I44" s="81">
        <v>313633.2</v>
      </c>
      <c r="J44" s="81">
        <v>0</v>
      </c>
      <c r="K44" s="6">
        <f t="shared" si="15"/>
        <v>209521.85</v>
      </c>
      <c r="L44" s="81">
        <v>0</v>
      </c>
      <c r="M44" s="81">
        <v>209521.85</v>
      </c>
      <c r="N44" s="81">
        <v>1616843.91</v>
      </c>
      <c r="O44" s="81">
        <v>113722.3</v>
      </c>
      <c r="P44" s="6">
        <f t="shared" si="16"/>
        <v>702971.35</v>
      </c>
      <c r="Q44" s="81">
        <v>0</v>
      </c>
      <c r="R44" s="81">
        <v>156453.75</v>
      </c>
      <c r="S44" s="81">
        <v>546517.6</v>
      </c>
      <c r="T44" s="81">
        <v>0</v>
      </c>
      <c r="U44" s="10"/>
      <c r="V44" s="81">
        <v>437371.71</v>
      </c>
      <c r="W44" s="81">
        <v>0</v>
      </c>
      <c r="X44" s="81">
        <v>1015.45</v>
      </c>
      <c r="Y44" s="81">
        <v>138500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4.1" customHeight="1" x14ac:dyDescent="0.25">
      <c r="A45" s="1" t="s">
        <v>93</v>
      </c>
      <c r="B45" s="1" t="s">
        <v>94</v>
      </c>
      <c r="C45" s="5">
        <f t="shared" si="13"/>
        <v>10105216.609999999</v>
      </c>
      <c r="D45" s="6">
        <f t="shared" si="14"/>
        <v>6191908.6500000004</v>
      </c>
      <c r="E45" s="81">
        <v>5061235.3</v>
      </c>
      <c r="F45" s="81">
        <v>189473.5</v>
      </c>
      <c r="G45" s="81">
        <v>308199.45</v>
      </c>
      <c r="H45" s="81">
        <v>7782.5</v>
      </c>
      <c r="I45" s="81">
        <v>625217.9</v>
      </c>
      <c r="J45" s="81">
        <v>0</v>
      </c>
      <c r="K45" s="6">
        <f t="shared" si="15"/>
        <v>388471.75</v>
      </c>
      <c r="L45" s="81">
        <v>21044.2</v>
      </c>
      <c r="M45" s="81">
        <v>367427.55</v>
      </c>
      <c r="N45" s="81">
        <v>1731089.86</v>
      </c>
      <c r="O45" s="81">
        <v>172481.9</v>
      </c>
      <c r="P45" s="6">
        <f t="shared" si="16"/>
        <v>16625</v>
      </c>
      <c r="Q45" s="81">
        <v>0</v>
      </c>
      <c r="R45" s="81">
        <v>16625</v>
      </c>
      <c r="S45" s="81">
        <v>0</v>
      </c>
      <c r="T45" s="81">
        <v>0</v>
      </c>
      <c r="U45" s="10"/>
      <c r="V45" s="81">
        <v>414.45</v>
      </c>
      <c r="W45" s="81">
        <v>0</v>
      </c>
      <c r="X45" s="81">
        <v>1557225</v>
      </c>
      <c r="Y45" s="81">
        <v>47000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4.1" customHeight="1" x14ac:dyDescent="0.25">
      <c r="A46" s="1" t="s">
        <v>95</v>
      </c>
      <c r="B46" s="1" t="s">
        <v>96</v>
      </c>
      <c r="C46" s="5">
        <f t="shared" si="13"/>
        <v>12322953.24</v>
      </c>
      <c r="D46" s="6">
        <f t="shared" si="14"/>
        <v>8420436.4700000007</v>
      </c>
      <c r="E46" s="81">
        <v>7096202.7699999996</v>
      </c>
      <c r="F46" s="81">
        <v>207711.4</v>
      </c>
      <c r="G46" s="81">
        <v>794217.65</v>
      </c>
      <c r="H46" s="81">
        <v>15200</v>
      </c>
      <c r="I46" s="81">
        <v>307104.65000000002</v>
      </c>
      <c r="J46" s="81">
        <v>0</v>
      </c>
      <c r="K46" s="6">
        <f t="shared" si="15"/>
        <v>189029.85</v>
      </c>
      <c r="L46" s="81">
        <v>0</v>
      </c>
      <c r="M46" s="81">
        <v>189029.85</v>
      </c>
      <c r="N46" s="81">
        <v>1649129.57</v>
      </c>
      <c r="O46" s="81">
        <v>228143.1</v>
      </c>
      <c r="P46" s="6">
        <f t="shared" si="16"/>
        <v>498885.55</v>
      </c>
      <c r="Q46" s="81">
        <v>0</v>
      </c>
      <c r="R46" s="81">
        <v>114968</v>
      </c>
      <c r="S46" s="81">
        <v>383917.55</v>
      </c>
      <c r="T46" s="81">
        <v>0</v>
      </c>
      <c r="U46" s="10"/>
      <c r="V46" s="81">
        <v>915562.25</v>
      </c>
      <c r="W46" s="81">
        <v>0</v>
      </c>
      <c r="X46" s="81">
        <v>135734.95000000001</v>
      </c>
      <c r="Y46" s="81">
        <v>286031.5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4.1" customHeight="1" x14ac:dyDescent="0.25">
      <c r="A47" s="1" t="s">
        <v>97</v>
      </c>
      <c r="B47" s="1" t="s">
        <v>98</v>
      </c>
      <c r="C47" s="5">
        <f t="shared" si="13"/>
        <v>10187177.210000001</v>
      </c>
      <c r="D47" s="6">
        <f t="shared" si="14"/>
        <v>5949188.4699999997</v>
      </c>
      <c r="E47" s="81">
        <v>5300838.97</v>
      </c>
      <c r="F47" s="81">
        <v>91500</v>
      </c>
      <c r="G47" s="81">
        <v>273440.15000000002</v>
      </c>
      <c r="H47" s="81">
        <v>0</v>
      </c>
      <c r="I47" s="81">
        <v>283409.34999999998</v>
      </c>
      <c r="J47" s="81">
        <v>0</v>
      </c>
      <c r="K47" s="6">
        <f t="shared" si="15"/>
        <v>189837.05</v>
      </c>
      <c r="L47" s="81">
        <v>0</v>
      </c>
      <c r="M47" s="81">
        <v>189837.05</v>
      </c>
      <c r="N47" s="81">
        <v>1783896.78</v>
      </c>
      <c r="O47" s="81">
        <v>261870.21</v>
      </c>
      <c r="P47" s="6">
        <f t="shared" si="16"/>
        <v>1029134.3</v>
      </c>
      <c r="Q47" s="81">
        <v>0</v>
      </c>
      <c r="R47" s="81">
        <v>316675.3</v>
      </c>
      <c r="S47" s="81">
        <v>712459</v>
      </c>
      <c r="T47" s="81">
        <v>0</v>
      </c>
      <c r="U47" s="10"/>
      <c r="V47" s="81">
        <v>798741.6</v>
      </c>
      <c r="W47" s="81">
        <v>0</v>
      </c>
      <c r="X47" s="81">
        <v>0</v>
      </c>
      <c r="Y47" s="81">
        <v>174508.79999999999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4.1" customHeight="1" x14ac:dyDescent="0.25">
      <c r="A48" s="1" t="s">
        <v>99</v>
      </c>
      <c r="B48" s="1" t="s">
        <v>100</v>
      </c>
      <c r="C48" s="5">
        <f t="shared" si="13"/>
        <v>5931700.700000002</v>
      </c>
      <c r="D48" s="6">
        <f t="shared" si="14"/>
        <v>3646617.5000000005</v>
      </c>
      <c r="E48" s="81">
        <v>2823761.35</v>
      </c>
      <c r="F48" s="81">
        <v>93069.25</v>
      </c>
      <c r="G48" s="81">
        <v>345623.45</v>
      </c>
      <c r="H48" s="81">
        <v>0</v>
      </c>
      <c r="I48" s="81">
        <v>384163.45</v>
      </c>
      <c r="J48" s="81">
        <v>0</v>
      </c>
      <c r="K48" s="6">
        <f t="shared" si="15"/>
        <v>188002.85</v>
      </c>
      <c r="L48" s="81">
        <v>0</v>
      </c>
      <c r="M48" s="81">
        <v>188002.85</v>
      </c>
      <c r="N48" s="81">
        <v>1061058.1000000001</v>
      </c>
      <c r="O48" s="81">
        <v>107962.9</v>
      </c>
      <c r="P48" s="6">
        <f t="shared" si="16"/>
        <v>126884.95</v>
      </c>
      <c r="Q48" s="81">
        <v>0</v>
      </c>
      <c r="R48" s="81">
        <v>90899.7</v>
      </c>
      <c r="S48" s="81">
        <v>35985.25</v>
      </c>
      <c r="T48" s="81">
        <v>0</v>
      </c>
      <c r="U48" s="10"/>
      <c r="V48" s="81">
        <v>503650</v>
      </c>
      <c r="W48" s="81">
        <v>0</v>
      </c>
      <c r="X48" s="81">
        <v>160417.9</v>
      </c>
      <c r="Y48" s="81">
        <v>137106.5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4.1" customHeight="1" x14ac:dyDescent="0.25">
      <c r="A49" s="1" t="s">
        <v>101</v>
      </c>
      <c r="B49" s="1" t="s">
        <v>102</v>
      </c>
      <c r="C49" s="5">
        <f t="shared" si="13"/>
        <v>3726570.1400000006</v>
      </c>
      <c r="D49" s="6">
        <f t="shared" si="14"/>
        <v>2466603.4000000004</v>
      </c>
      <c r="E49" s="81">
        <v>2111720.1</v>
      </c>
      <c r="F49" s="81">
        <v>12350</v>
      </c>
      <c r="G49" s="81">
        <v>244809.60000000001</v>
      </c>
      <c r="H49" s="81">
        <v>5225</v>
      </c>
      <c r="I49" s="81">
        <v>92498.7</v>
      </c>
      <c r="J49" s="81">
        <v>0</v>
      </c>
      <c r="K49" s="6">
        <f t="shared" si="15"/>
        <v>65572.2</v>
      </c>
      <c r="L49" s="81">
        <v>0</v>
      </c>
      <c r="M49" s="81">
        <v>65572.2</v>
      </c>
      <c r="N49" s="81">
        <v>576370.94999999995</v>
      </c>
      <c r="O49" s="81">
        <v>72498.55</v>
      </c>
      <c r="P49" s="6">
        <f t="shared" si="16"/>
        <v>137780.34</v>
      </c>
      <c r="Q49" s="81">
        <v>0</v>
      </c>
      <c r="R49" s="81">
        <v>137780.34</v>
      </c>
      <c r="S49" s="81">
        <v>0</v>
      </c>
      <c r="T49" s="81">
        <v>0</v>
      </c>
      <c r="U49" s="10"/>
      <c r="V49" s="81">
        <v>310306</v>
      </c>
      <c r="W49" s="81">
        <v>0</v>
      </c>
      <c r="X49" s="81">
        <v>0</v>
      </c>
      <c r="Y49" s="81">
        <v>97438.7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4.1" customHeight="1" x14ac:dyDescent="0.25">
      <c r="A50" s="1">
        <v>2117</v>
      </c>
      <c r="B50" s="1" t="s">
        <v>453</v>
      </c>
      <c r="C50" s="5">
        <f t="shared" si="13"/>
        <v>11934348.029999999</v>
      </c>
      <c r="D50" s="6">
        <f t="shared" si="14"/>
        <v>6443239.0899999999</v>
      </c>
      <c r="E50" s="81">
        <v>5061286.4400000004</v>
      </c>
      <c r="F50" s="81">
        <v>263846.34999999998</v>
      </c>
      <c r="G50" s="81">
        <v>792599.6</v>
      </c>
      <c r="H50" s="81">
        <v>13690</v>
      </c>
      <c r="I50" s="81">
        <v>311816.7</v>
      </c>
      <c r="J50" s="81">
        <v>0</v>
      </c>
      <c r="K50" s="6">
        <f t="shared" si="15"/>
        <v>127604</v>
      </c>
      <c r="L50" s="81">
        <v>0</v>
      </c>
      <c r="M50" s="81">
        <v>127604</v>
      </c>
      <c r="N50" s="81">
        <v>1765569.5</v>
      </c>
      <c r="O50" s="81">
        <v>170066.7</v>
      </c>
      <c r="P50" s="6">
        <f t="shared" si="16"/>
        <v>312389.49</v>
      </c>
      <c r="Q50" s="81">
        <v>0</v>
      </c>
      <c r="R50" s="81">
        <v>198434.55</v>
      </c>
      <c r="S50" s="81">
        <v>113954.94</v>
      </c>
      <c r="T50" s="81">
        <v>0</v>
      </c>
      <c r="U50" s="10"/>
      <c r="V50" s="81">
        <v>722396.83</v>
      </c>
      <c r="W50" s="81">
        <v>0</v>
      </c>
      <c r="X50" s="81">
        <v>660154.85</v>
      </c>
      <c r="Y50" s="81">
        <v>1732927.57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4.1" customHeight="1" x14ac:dyDescent="0.25">
      <c r="C51" s="5"/>
      <c r="D51" s="6"/>
      <c r="E51" s="10"/>
      <c r="F51" s="10"/>
      <c r="G51" s="10"/>
      <c r="H51" s="10"/>
      <c r="I51" s="10"/>
      <c r="J51" s="6"/>
      <c r="K51" s="6"/>
      <c r="L51" s="10"/>
      <c r="M51" s="10"/>
      <c r="N51" s="6"/>
      <c r="O51" s="6"/>
      <c r="P51" s="6"/>
      <c r="Q51" s="10"/>
      <c r="R51" s="10"/>
      <c r="S51" s="10"/>
      <c r="T51" s="10"/>
      <c r="U51" s="10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s="2" customFormat="1" ht="14.1" customHeight="1" x14ac:dyDescent="0.25">
      <c r="B52" s="2" t="s">
        <v>103</v>
      </c>
      <c r="C52" s="5">
        <f t="shared" ref="C52:T52" si="17">SUM(C53:C77)</f>
        <v>313532492.25999999</v>
      </c>
      <c r="D52" s="5">
        <f t="shared" si="17"/>
        <v>178777105.64999995</v>
      </c>
      <c r="E52" s="9">
        <f t="shared" si="17"/>
        <v>132364619.53999999</v>
      </c>
      <c r="F52" s="9">
        <f t="shared" si="17"/>
        <v>12156585.649999999</v>
      </c>
      <c r="G52" s="9">
        <f t="shared" si="17"/>
        <v>18020326.379999999</v>
      </c>
      <c r="H52" s="9">
        <f t="shared" si="17"/>
        <v>910395.03999999992</v>
      </c>
      <c r="I52" s="9">
        <f t="shared" si="17"/>
        <v>15325179.040000001</v>
      </c>
      <c r="J52" s="5">
        <f t="shared" si="17"/>
        <v>0</v>
      </c>
      <c r="K52" s="5">
        <f t="shared" si="17"/>
        <v>9212399.1099999994</v>
      </c>
      <c r="L52" s="9">
        <f t="shared" si="17"/>
        <v>751390.95</v>
      </c>
      <c r="M52" s="9">
        <f t="shared" si="17"/>
        <v>8461008.1600000001</v>
      </c>
      <c r="N52" s="5">
        <f t="shared" si="17"/>
        <v>50168877.280000001</v>
      </c>
      <c r="O52" s="5">
        <f t="shared" si="17"/>
        <v>3930992.3</v>
      </c>
      <c r="P52" s="5">
        <f t="shared" si="17"/>
        <v>22874360.499999996</v>
      </c>
      <c r="Q52" s="9">
        <f t="shared" si="17"/>
        <v>343072.80000000005</v>
      </c>
      <c r="R52" s="9">
        <f t="shared" si="17"/>
        <v>16448506.1</v>
      </c>
      <c r="S52" s="9">
        <f t="shared" si="17"/>
        <v>6082781.6000000006</v>
      </c>
      <c r="T52" s="9">
        <f t="shared" si="17"/>
        <v>0</v>
      </c>
      <c r="U52" s="9"/>
      <c r="V52" s="5">
        <f>SUM(V53:V77)</f>
        <v>11249053.450000003</v>
      </c>
      <c r="W52" s="5">
        <f>SUM(W53:W77)</f>
        <v>1500</v>
      </c>
      <c r="X52" s="5">
        <f>SUM(X53:X77)</f>
        <v>4419669.3599999994</v>
      </c>
      <c r="Y52" s="5">
        <f>SUM(Y53:Y77)</f>
        <v>32898534.609999996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ht="14.1" customHeight="1" x14ac:dyDescent="0.25">
      <c r="A53" s="1" t="s">
        <v>104</v>
      </c>
      <c r="B53" s="1" t="s">
        <v>105</v>
      </c>
      <c r="C53" s="5">
        <f t="shared" ref="C53:C77" si="18">SUM(D53,J53:K53,N53:P53,V53:Y53)</f>
        <v>7986643.9999999991</v>
      </c>
      <c r="D53" s="6">
        <f t="shared" ref="D53:D77" si="19">SUM(E53:I53)</f>
        <v>4203005.5999999996</v>
      </c>
      <c r="E53" s="81">
        <v>3159801.4</v>
      </c>
      <c r="F53" s="81">
        <v>264276.75</v>
      </c>
      <c r="G53" s="81">
        <v>515057.05</v>
      </c>
      <c r="H53" s="81">
        <v>13250</v>
      </c>
      <c r="I53" s="81">
        <v>250620.4</v>
      </c>
      <c r="J53" s="81">
        <v>0</v>
      </c>
      <c r="K53" s="6">
        <f t="shared" ref="K53:K77" si="20">SUM(L53:M53)</f>
        <v>408870.74</v>
      </c>
      <c r="L53" s="81">
        <v>1476</v>
      </c>
      <c r="M53" s="81">
        <v>407394.74</v>
      </c>
      <c r="N53" s="81">
        <v>1805882.97</v>
      </c>
      <c r="O53" s="81">
        <v>115932.6</v>
      </c>
      <c r="P53" s="6">
        <f t="shared" ref="P53:P77" si="21">SUM(Q53:T53)</f>
        <v>30248.949999999997</v>
      </c>
      <c r="Q53" s="81">
        <v>10691.8</v>
      </c>
      <c r="R53" s="81">
        <v>10648.8</v>
      </c>
      <c r="S53" s="81">
        <v>8908.35</v>
      </c>
      <c r="T53" s="81">
        <v>0</v>
      </c>
      <c r="U53" s="10"/>
      <c r="V53" s="81">
        <v>1077571.5</v>
      </c>
      <c r="W53" s="81">
        <v>0</v>
      </c>
      <c r="X53" s="81">
        <v>24665</v>
      </c>
      <c r="Y53" s="81">
        <v>320466.64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4.1" customHeight="1" x14ac:dyDescent="0.25">
      <c r="A54" s="1" t="s">
        <v>106</v>
      </c>
      <c r="B54" s="1" t="s">
        <v>107</v>
      </c>
      <c r="C54" s="5">
        <f t="shared" si="18"/>
        <v>8785176.209999999</v>
      </c>
      <c r="D54" s="6">
        <f t="shared" si="19"/>
        <v>6002806.25</v>
      </c>
      <c r="E54" s="81">
        <v>4844662.5</v>
      </c>
      <c r="F54" s="81">
        <v>119404.55</v>
      </c>
      <c r="G54" s="81">
        <v>591451.9</v>
      </c>
      <c r="H54" s="81">
        <v>11970</v>
      </c>
      <c r="I54" s="81">
        <v>435317.3</v>
      </c>
      <c r="J54" s="81">
        <v>0</v>
      </c>
      <c r="K54" s="6">
        <f t="shared" si="20"/>
        <v>464333.25</v>
      </c>
      <c r="L54" s="81">
        <v>0</v>
      </c>
      <c r="M54" s="81">
        <v>464333.25</v>
      </c>
      <c r="N54" s="81">
        <v>1149599.72</v>
      </c>
      <c r="O54" s="81">
        <v>138287.5</v>
      </c>
      <c r="P54" s="6">
        <f t="shared" si="21"/>
        <v>28299</v>
      </c>
      <c r="Q54" s="81">
        <v>0</v>
      </c>
      <c r="R54" s="81">
        <v>18930</v>
      </c>
      <c r="S54" s="81">
        <v>9369</v>
      </c>
      <c r="T54" s="81">
        <v>0</v>
      </c>
      <c r="U54" s="10"/>
      <c r="V54" s="81">
        <v>219745.1</v>
      </c>
      <c r="W54" s="81">
        <v>0</v>
      </c>
      <c r="X54" s="81">
        <v>4960.3900000000003</v>
      </c>
      <c r="Y54" s="81">
        <v>777145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4.1" customHeight="1" x14ac:dyDescent="0.25">
      <c r="A55" s="1" t="s">
        <v>108</v>
      </c>
      <c r="B55" s="1" t="s">
        <v>109</v>
      </c>
      <c r="C55" s="5">
        <f t="shared" si="18"/>
        <v>2822605.3499999996</v>
      </c>
      <c r="D55" s="6">
        <f t="shared" si="19"/>
        <v>2048416.9</v>
      </c>
      <c r="E55" s="81">
        <v>1535010.05</v>
      </c>
      <c r="F55" s="81">
        <v>-9302.1</v>
      </c>
      <c r="G55" s="81">
        <v>120262.45</v>
      </c>
      <c r="H55" s="81">
        <v>1647.9</v>
      </c>
      <c r="I55" s="81">
        <v>400798.6</v>
      </c>
      <c r="J55" s="81">
        <v>0</v>
      </c>
      <c r="K55" s="6">
        <f t="shared" si="20"/>
        <v>27459.15</v>
      </c>
      <c r="L55" s="81">
        <v>0</v>
      </c>
      <c r="M55" s="81">
        <v>27459.15</v>
      </c>
      <c r="N55" s="81">
        <v>386323.25</v>
      </c>
      <c r="O55" s="81">
        <v>45963</v>
      </c>
      <c r="P55" s="6">
        <f t="shared" si="21"/>
        <v>4348</v>
      </c>
      <c r="Q55" s="81">
        <v>0</v>
      </c>
      <c r="R55" s="81">
        <v>4348</v>
      </c>
      <c r="S55" s="81">
        <v>0</v>
      </c>
      <c r="T55" s="81">
        <v>0</v>
      </c>
      <c r="U55" s="10"/>
      <c r="V55" s="81">
        <v>166610</v>
      </c>
      <c r="W55" s="81">
        <v>0</v>
      </c>
      <c r="X55" s="81">
        <v>0</v>
      </c>
      <c r="Y55" s="81">
        <v>143485.04999999999</v>
      </c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4.1" customHeight="1" x14ac:dyDescent="0.25">
      <c r="A56" s="1" t="s">
        <v>110</v>
      </c>
      <c r="B56" s="1" t="s">
        <v>111</v>
      </c>
      <c r="C56" s="5">
        <f t="shared" si="18"/>
        <v>16473449.859999999</v>
      </c>
      <c r="D56" s="6">
        <f t="shared" si="19"/>
        <v>8058957.7500000009</v>
      </c>
      <c r="E56" s="81">
        <v>6623577.6500000004</v>
      </c>
      <c r="F56" s="81">
        <v>126675.15</v>
      </c>
      <c r="G56" s="81">
        <v>802171.7</v>
      </c>
      <c r="H56" s="81">
        <v>9308.35</v>
      </c>
      <c r="I56" s="81">
        <v>497224.9</v>
      </c>
      <c r="J56" s="81">
        <v>0</v>
      </c>
      <c r="K56" s="6">
        <f t="shared" si="20"/>
        <v>206261.25</v>
      </c>
      <c r="L56" s="81">
        <v>0</v>
      </c>
      <c r="M56" s="81">
        <v>206261.25</v>
      </c>
      <c r="N56" s="81">
        <v>2875371.41</v>
      </c>
      <c r="O56" s="81">
        <v>166097</v>
      </c>
      <c r="P56" s="6">
        <f t="shared" si="21"/>
        <v>1037561.4099999999</v>
      </c>
      <c r="Q56" s="81">
        <v>28798</v>
      </c>
      <c r="R56" s="81">
        <v>251522.2</v>
      </c>
      <c r="S56" s="81">
        <v>757241.21</v>
      </c>
      <c r="T56" s="81">
        <v>0</v>
      </c>
      <c r="U56" s="10"/>
      <c r="V56" s="81">
        <v>895468</v>
      </c>
      <c r="W56" s="81">
        <v>0</v>
      </c>
      <c r="X56" s="81">
        <v>77575.17</v>
      </c>
      <c r="Y56" s="81">
        <v>3156157.87</v>
      </c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4.1" customHeight="1" x14ac:dyDescent="0.25">
      <c r="A57" s="1" t="s">
        <v>112</v>
      </c>
      <c r="B57" s="1" t="s">
        <v>113</v>
      </c>
      <c r="C57" s="5">
        <f t="shared" si="18"/>
        <v>140395405.14000002</v>
      </c>
      <c r="D57" s="6">
        <f t="shared" si="19"/>
        <v>75984505.689999998</v>
      </c>
      <c r="E57" s="81">
        <v>51833716.939999998</v>
      </c>
      <c r="F57" s="81">
        <v>7381795.5999999996</v>
      </c>
      <c r="G57" s="81">
        <v>8257286.9000000004</v>
      </c>
      <c r="H57" s="81">
        <v>170924.5</v>
      </c>
      <c r="I57" s="81">
        <v>8340781.75</v>
      </c>
      <c r="J57" s="81">
        <v>0</v>
      </c>
      <c r="K57" s="6">
        <f t="shared" si="20"/>
        <v>3082712.54</v>
      </c>
      <c r="L57" s="81">
        <v>742449.95</v>
      </c>
      <c r="M57" s="81">
        <v>2340262.59</v>
      </c>
      <c r="N57" s="81">
        <v>23470892.510000002</v>
      </c>
      <c r="O57" s="81">
        <v>1458448.3</v>
      </c>
      <c r="P57" s="6">
        <f t="shared" si="21"/>
        <v>16907649.100000001</v>
      </c>
      <c r="Q57" s="81">
        <v>4310.1000000000004</v>
      </c>
      <c r="R57" s="81">
        <v>15095516.9</v>
      </c>
      <c r="S57" s="81">
        <v>1807822.1</v>
      </c>
      <c r="T57" s="81">
        <v>0</v>
      </c>
      <c r="U57" s="10"/>
      <c r="V57" s="81">
        <v>2347728.2999999998</v>
      </c>
      <c r="W57" s="81">
        <v>0</v>
      </c>
      <c r="X57" s="81">
        <v>2211042.0499999998</v>
      </c>
      <c r="Y57" s="81">
        <v>14932426.65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4.1" customHeight="1" x14ac:dyDescent="0.25">
      <c r="A58" s="1" t="s">
        <v>114</v>
      </c>
      <c r="B58" s="1" t="s">
        <v>115</v>
      </c>
      <c r="C58" s="5">
        <f t="shared" si="18"/>
        <v>1879578.5</v>
      </c>
      <c r="D58" s="6">
        <f t="shared" si="19"/>
        <v>1165701.7999999998</v>
      </c>
      <c r="E58" s="81">
        <v>802054.7</v>
      </c>
      <c r="F58" s="81">
        <v>6984.35</v>
      </c>
      <c r="G58" s="81">
        <v>148929.1</v>
      </c>
      <c r="H58" s="81">
        <v>975</v>
      </c>
      <c r="I58" s="81">
        <v>206758.65</v>
      </c>
      <c r="J58" s="81">
        <v>0</v>
      </c>
      <c r="K58" s="6">
        <f t="shared" si="20"/>
        <v>101002.6</v>
      </c>
      <c r="L58" s="81">
        <v>0</v>
      </c>
      <c r="M58" s="81">
        <v>101002.6</v>
      </c>
      <c r="N58" s="81">
        <v>263362.3</v>
      </c>
      <c r="O58" s="81">
        <v>19660.5</v>
      </c>
      <c r="P58" s="6">
        <f t="shared" si="21"/>
        <v>0</v>
      </c>
      <c r="Q58" s="81">
        <v>0</v>
      </c>
      <c r="R58" s="81">
        <v>0</v>
      </c>
      <c r="S58" s="81">
        <v>0</v>
      </c>
      <c r="T58" s="81">
        <v>0</v>
      </c>
      <c r="U58" s="10"/>
      <c r="V58" s="81">
        <v>19042</v>
      </c>
      <c r="W58" s="81">
        <v>0</v>
      </c>
      <c r="X58" s="81">
        <v>0</v>
      </c>
      <c r="Y58" s="81">
        <v>310809.3</v>
      </c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4.1" customHeight="1" x14ac:dyDescent="0.25">
      <c r="A59" s="1" t="s">
        <v>116</v>
      </c>
      <c r="B59" s="1" t="s">
        <v>117</v>
      </c>
      <c r="C59" s="5">
        <f t="shared" si="18"/>
        <v>4725535.2000000011</v>
      </c>
      <c r="D59" s="6">
        <f t="shared" si="19"/>
        <v>2986573.8000000003</v>
      </c>
      <c r="E59" s="81">
        <v>2333228.9500000002</v>
      </c>
      <c r="F59" s="81">
        <v>124586.35</v>
      </c>
      <c r="G59" s="81">
        <v>189772.7</v>
      </c>
      <c r="H59" s="81">
        <v>23489.5</v>
      </c>
      <c r="I59" s="81">
        <v>315496.3</v>
      </c>
      <c r="J59" s="81">
        <v>0</v>
      </c>
      <c r="K59" s="6">
        <f t="shared" si="20"/>
        <v>285167.62</v>
      </c>
      <c r="L59" s="81">
        <v>7465</v>
      </c>
      <c r="M59" s="81">
        <v>277702.62</v>
      </c>
      <c r="N59" s="81">
        <v>699278.04</v>
      </c>
      <c r="O59" s="81">
        <v>68627.5</v>
      </c>
      <c r="P59" s="6">
        <f t="shared" si="21"/>
        <v>134401.65</v>
      </c>
      <c r="Q59" s="81">
        <v>0</v>
      </c>
      <c r="R59" s="81">
        <v>12587</v>
      </c>
      <c r="S59" s="81">
        <v>121814.65</v>
      </c>
      <c r="T59" s="81">
        <v>0</v>
      </c>
      <c r="U59" s="10"/>
      <c r="V59" s="81">
        <v>127728.65</v>
      </c>
      <c r="W59" s="81">
        <v>0</v>
      </c>
      <c r="X59" s="81">
        <v>28137.9</v>
      </c>
      <c r="Y59" s="81">
        <v>395620.04</v>
      </c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4.1" customHeight="1" x14ac:dyDescent="0.25">
      <c r="A60" s="1" t="s">
        <v>118</v>
      </c>
      <c r="B60" s="1" t="s">
        <v>119</v>
      </c>
      <c r="C60" s="5">
        <f t="shared" si="18"/>
        <v>3528302.0399999996</v>
      </c>
      <c r="D60" s="6">
        <f t="shared" si="19"/>
        <v>2587256.1500000004</v>
      </c>
      <c r="E60" s="81">
        <v>2125106.7000000002</v>
      </c>
      <c r="F60" s="81">
        <v>23322.95</v>
      </c>
      <c r="G60" s="81">
        <v>247469.45</v>
      </c>
      <c r="H60" s="81">
        <v>2120</v>
      </c>
      <c r="I60" s="81">
        <v>189237.05</v>
      </c>
      <c r="J60" s="81">
        <v>0</v>
      </c>
      <c r="K60" s="6">
        <f t="shared" si="20"/>
        <v>28424.12</v>
      </c>
      <c r="L60" s="81">
        <v>0</v>
      </c>
      <c r="M60" s="81">
        <v>28424.12</v>
      </c>
      <c r="N60" s="81">
        <v>404701.72</v>
      </c>
      <c r="O60" s="81">
        <v>27907.8</v>
      </c>
      <c r="P60" s="6">
        <f t="shared" si="21"/>
        <v>1160.4000000000001</v>
      </c>
      <c r="Q60" s="81">
        <v>0</v>
      </c>
      <c r="R60" s="81">
        <v>981</v>
      </c>
      <c r="S60" s="81">
        <v>179.4</v>
      </c>
      <c r="T60" s="81">
        <v>0</v>
      </c>
      <c r="U60" s="10"/>
      <c r="V60" s="81">
        <v>11708.8</v>
      </c>
      <c r="W60" s="81">
        <v>0</v>
      </c>
      <c r="X60" s="81">
        <v>69000</v>
      </c>
      <c r="Y60" s="81">
        <v>398143.05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4.1" customHeight="1" x14ac:dyDescent="0.25">
      <c r="A61" s="1" t="s">
        <v>120</v>
      </c>
      <c r="B61" s="1" t="s">
        <v>121</v>
      </c>
      <c r="C61" s="5">
        <f t="shared" si="18"/>
        <v>3511350.4099999997</v>
      </c>
      <c r="D61" s="6">
        <f t="shared" si="19"/>
        <v>2153800.5499999998</v>
      </c>
      <c r="E61" s="81">
        <v>1841360.85</v>
      </c>
      <c r="F61" s="81">
        <v>10223.549999999999</v>
      </c>
      <c r="G61" s="81">
        <v>161374.45000000001</v>
      </c>
      <c r="H61" s="81">
        <v>3416.65</v>
      </c>
      <c r="I61" s="81">
        <v>137425.04999999999</v>
      </c>
      <c r="J61" s="81">
        <v>0</v>
      </c>
      <c r="K61" s="6">
        <f t="shared" si="20"/>
        <v>283164.3</v>
      </c>
      <c r="L61" s="81">
        <v>0</v>
      </c>
      <c r="M61" s="81">
        <v>283164.3</v>
      </c>
      <c r="N61" s="81">
        <v>614901.44999999995</v>
      </c>
      <c r="O61" s="81">
        <v>56127.3</v>
      </c>
      <c r="P61" s="6">
        <f t="shared" si="21"/>
        <v>9454.35</v>
      </c>
      <c r="Q61" s="81">
        <v>0</v>
      </c>
      <c r="R61" s="81">
        <v>1088</v>
      </c>
      <c r="S61" s="81">
        <v>8366.35</v>
      </c>
      <c r="T61" s="81">
        <v>0</v>
      </c>
      <c r="U61" s="10"/>
      <c r="V61" s="81">
        <v>165816.85</v>
      </c>
      <c r="W61" s="81">
        <v>0</v>
      </c>
      <c r="X61" s="81">
        <v>121055.31</v>
      </c>
      <c r="Y61" s="81">
        <v>107030.3</v>
      </c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4.1" customHeight="1" x14ac:dyDescent="0.25">
      <c r="A62" s="1" t="s">
        <v>122</v>
      </c>
      <c r="B62" s="1" t="s">
        <v>123</v>
      </c>
      <c r="C62" s="5">
        <f t="shared" si="18"/>
        <v>4436011.72</v>
      </c>
      <c r="D62" s="6">
        <f t="shared" si="19"/>
        <v>2033770.47</v>
      </c>
      <c r="E62" s="81">
        <v>1536183.67</v>
      </c>
      <c r="F62" s="81">
        <v>146871.6</v>
      </c>
      <c r="G62" s="81">
        <v>278081.3</v>
      </c>
      <c r="H62" s="81">
        <v>2840</v>
      </c>
      <c r="I62" s="81">
        <v>69793.899999999994</v>
      </c>
      <c r="J62" s="81">
        <v>0</v>
      </c>
      <c r="K62" s="6">
        <f t="shared" si="20"/>
        <v>152672.57999999999</v>
      </c>
      <c r="L62" s="81">
        <v>0</v>
      </c>
      <c r="M62" s="81">
        <v>152672.57999999999</v>
      </c>
      <c r="N62" s="81">
        <v>988707</v>
      </c>
      <c r="O62" s="81">
        <v>56009.7</v>
      </c>
      <c r="P62" s="6">
        <f t="shared" si="21"/>
        <v>519550.57</v>
      </c>
      <c r="Q62" s="81">
        <v>41971.55</v>
      </c>
      <c r="R62" s="81">
        <v>25382</v>
      </c>
      <c r="S62" s="81">
        <v>452197.02</v>
      </c>
      <c r="T62" s="81">
        <v>0</v>
      </c>
      <c r="U62" s="10"/>
      <c r="V62" s="81">
        <v>307581.05</v>
      </c>
      <c r="W62" s="81">
        <v>0</v>
      </c>
      <c r="X62" s="81">
        <v>39964.15</v>
      </c>
      <c r="Y62" s="81">
        <v>337756.2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4.1" customHeight="1" x14ac:dyDescent="0.25">
      <c r="A63" s="1" t="s">
        <v>124</v>
      </c>
      <c r="B63" s="1" t="s">
        <v>125</v>
      </c>
      <c r="C63" s="5">
        <f t="shared" si="18"/>
        <v>12239429.01</v>
      </c>
      <c r="D63" s="6">
        <f t="shared" si="19"/>
        <v>7166407.7399999993</v>
      </c>
      <c r="E63" s="81">
        <v>5198192.9000000004</v>
      </c>
      <c r="F63" s="81">
        <v>682205.35</v>
      </c>
      <c r="G63" s="81">
        <v>689515.1</v>
      </c>
      <c r="H63" s="81">
        <v>197820.59</v>
      </c>
      <c r="I63" s="81">
        <v>398673.8</v>
      </c>
      <c r="J63" s="81">
        <v>0</v>
      </c>
      <c r="K63" s="6">
        <f t="shared" si="20"/>
        <v>701373.99</v>
      </c>
      <c r="L63" s="81">
        <v>0</v>
      </c>
      <c r="M63" s="81">
        <v>701373.99</v>
      </c>
      <c r="N63" s="81">
        <v>2571375.2000000002</v>
      </c>
      <c r="O63" s="81">
        <v>172531.8</v>
      </c>
      <c r="P63" s="6">
        <f t="shared" si="21"/>
        <v>123129</v>
      </c>
      <c r="Q63" s="81">
        <v>0</v>
      </c>
      <c r="R63" s="81">
        <v>123129</v>
      </c>
      <c r="S63" s="81">
        <v>0</v>
      </c>
      <c r="T63" s="81">
        <v>0</v>
      </c>
      <c r="U63" s="10"/>
      <c r="V63" s="81">
        <v>368478.2</v>
      </c>
      <c r="W63" s="81">
        <v>0</v>
      </c>
      <c r="X63" s="81">
        <v>377035.22</v>
      </c>
      <c r="Y63" s="81">
        <v>759097.86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4.1" customHeight="1" x14ac:dyDescent="0.25">
      <c r="A64" s="1" t="s">
        <v>126</v>
      </c>
      <c r="B64" s="1" t="s">
        <v>127</v>
      </c>
      <c r="C64" s="5">
        <f t="shared" si="18"/>
        <v>3473090.2299999995</v>
      </c>
      <c r="D64" s="6">
        <f t="shared" si="19"/>
        <v>1872690.85</v>
      </c>
      <c r="E64" s="81">
        <v>1380626.45</v>
      </c>
      <c r="F64" s="81">
        <v>63050.1</v>
      </c>
      <c r="G64" s="81">
        <v>138943.95000000001</v>
      </c>
      <c r="H64" s="81">
        <v>4150</v>
      </c>
      <c r="I64" s="81">
        <v>285920.34999999998</v>
      </c>
      <c r="J64" s="81">
        <v>0</v>
      </c>
      <c r="K64" s="6">
        <f t="shared" si="20"/>
        <v>116474.97</v>
      </c>
      <c r="L64" s="81">
        <v>0</v>
      </c>
      <c r="M64" s="81">
        <v>116474.97</v>
      </c>
      <c r="N64" s="81">
        <v>412559.76</v>
      </c>
      <c r="O64" s="81">
        <v>44072.3</v>
      </c>
      <c r="P64" s="6">
        <f t="shared" si="21"/>
        <v>91673.9</v>
      </c>
      <c r="Q64" s="81">
        <v>0</v>
      </c>
      <c r="R64" s="81">
        <v>8135</v>
      </c>
      <c r="S64" s="81">
        <v>83538.899999999994</v>
      </c>
      <c r="T64" s="81">
        <v>0</v>
      </c>
      <c r="U64" s="10"/>
      <c r="V64" s="81">
        <v>193313</v>
      </c>
      <c r="W64" s="81">
        <v>0</v>
      </c>
      <c r="X64" s="81">
        <v>29851.75</v>
      </c>
      <c r="Y64" s="81">
        <v>712453.7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4.1" customHeight="1" x14ac:dyDescent="0.25">
      <c r="A65" s="1" t="s">
        <v>128</v>
      </c>
      <c r="B65" s="1" t="s">
        <v>129</v>
      </c>
      <c r="C65" s="5">
        <f t="shared" si="18"/>
        <v>4274136.6499999994</v>
      </c>
      <c r="D65" s="6">
        <f t="shared" si="19"/>
        <v>1685491.7</v>
      </c>
      <c r="E65" s="81">
        <v>1230581.8500000001</v>
      </c>
      <c r="F65" s="81">
        <v>28831.15</v>
      </c>
      <c r="G65" s="81">
        <v>299696.5</v>
      </c>
      <c r="H65" s="81">
        <v>5872.75</v>
      </c>
      <c r="I65" s="81">
        <v>120509.45</v>
      </c>
      <c r="J65" s="81">
        <v>0</v>
      </c>
      <c r="K65" s="6">
        <f t="shared" si="20"/>
        <v>129854.8</v>
      </c>
      <c r="L65" s="81">
        <v>0</v>
      </c>
      <c r="M65" s="81">
        <v>129854.8</v>
      </c>
      <c r="N65" s="81">
        <v>728329</v>
      </c>
      <c r="O65" s="81">
        <v>51757.4</v>
      </c>
      <c r="P65" s="6">
        <f t="shared" si="21"/>
        <v>87896</v>
      </c>
      <c r="Q65" s="81">
        <v>0</v>
      </c>
      <c r="R65" s="81">
        <v>87896</v>
      </c>
      <c r="S65" s="81">
        <v>0</v>
      </c>
      <c r="T65" s="81">
        <v>0</v>
      </c>
      <c r="U65" s="10"/>
      <c r="V65" s="81">
        <v>1081762.75</v>
      </c>
      <c r="W65" s="81">
        <v>0</v>
      </c>
      <c r="X65" s="81">
        <v>345575.55</v>
      </c>
      <c r="Y65" s="81">
        <v>163469.45000000001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4.1" customHeight="1" x14ac:dyDescent="0.25">
      <c r="A66" s="1" t="s">
        <v>130</v>
      </c>
      <c r="B66" s="1" t="s">
        <v>131</v>
      </c>
      <c r="C66" s="5">
        <f t="shared" si="18"/>
        <v>10625935.310000002</v>
      </c>
      <c r="D66" s="6">
        <f t="shared" si="19"/>
        <v>5856484.5499999998</v>
      </c>
      <c r="E66" s="81">
        <v>4646480.2</v>
      </c>
      <c r="F66" s="81">
        <v>282421.3</v>
      </c>
      <c r="G66" s="81">
        <v>383781.45</v>
      </c>
      <c r="H66" s="81">
        <v>7700</v>
      </c>
      <c r="I66" s="81">
        <v>536101.6</v>
      </c>
      <c r="J66" s="81">
        <v>0</v>
      </c>
      <c r="K66" s="6">
        <f t="shared" si="20"/>
        <v>606311.93000000005</v>
      </c>
      <c r="L66" s="81">
        <v>0</v>
      </c>
      <c r="M66" s="81">
        <v>606311.93000000005</v>
      </c>
      <c r="N66" s="81">
        <v>1180051.7</v>
      </c>
      <c r="O66" s="81">
        <v>132198.20000000001</v>
      </c>
      <c r="P66" s="6">
        <f t="shared" si="21"/>
        <v>1183464.83</v>
      </c>
      <c r="Q66" s="81">
        <v>0</v>
      </c>
      <c r="R66" s="81">
        <v>20884</v>
      </c>
      <c r="S66" s="81">
        <v>1162580.83</v>
      </c>
      <c r="T66" s="81">
        <v>0</v>
      </c>
      <c r="U66" s="10"/>
      <c r="V66" s="81">
        <v>335950.15</v>
      </c>
      <c r="W66" s="81">
        <v>0</v>
      </c>
      <c r="X66" s="81">
        <v>102390.8</v>
      </c>
      <c r="Y66" s="81">
        <v>1229083.1499999999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4.1" customHeight="1" x14ac:dyDescent="0.25">
      <c r="A67" s="1" t="s">
        <v>132</v>
      </c>
      <c r="B67" s="1" t="s">
        <v>133</v>
      </c>
      <c r="C67" s="5">
        <f t="shared" si="18"/>
        <v>3012002.4299999997</v>
      </c>
      <c r="D67" s="6">
        <f t="shared" si="19"/>
        <v>2382969.7999999998</v>
      </c>
      <c r="E67" s="81">
        <v>1987653.3</v>
      </c>
      <c r="F67" s="81">
        <v>3017.65</v>
      </c>
      <c r="G67" s="81">
        <v>194860.85</v>
      </c>
      <c r="H67" s="81">
        <v>1230</v>
      </c>
      <c r="I67" s="81">
        <v>196208</v>
      </c>
      <c r="J67" s="81">
        <v>0</v>
      </c>
      <c r="K67" s="6">
        <f t="shared" si="20"/>
        <v>74378.7</v>
      </c>
      <c r="L67" s="81">
        <v>0</v>
      </c>
      <c r="M67" s="81">
        <v>74378.7</v>
      </c>
      <c r="N67" s="81">
        <v>312783.33</v>
      </c>
      <c r="O67" s="81">
        <v>41656.400000000001</v>
      </c>
      <c r="P67" s="6">
        <f t="shared" si="21"/>
        <v>79829.899999999994</v>
      </c>
      <c r="Q67" s="81">
        <v>187.4</v>
      </c>
      <c r="R67" s="81">
        <v>2317</v>
      </c>
      <c r="S67" s="81">
        <v>77325.5</v>
      </c>
      <c r="T67" s="81">
        <v>0</v>
      </c>
      <c r="U67" s="10"/>
      <c r="V67" s="81">
        <v>43135</v>
      </c>
      <c r="W67" s="81">
        <v>0</v>
      </c>
      <c r="X67" s="81">
        <v>77249.3</v>
      </c>
      <c r="Y67" s="81">
        <v>0</v>
      </c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4.1" customHeight="1" x14ac:dyDescent="0.25">
      <c r="A68" s="1" t="s">
        <v>134</v>
      </c>
      <c r="B68" s="1" t="s">
        <v>135</v>
      </c>
      <c r="C68" s="5">
        <f t="shared" si="18"/>
        <v>6999432.8399999999</v>
      </c>
      <c r="D68" s="6">
        <f t="shared" si="19"/>
        <v>4845275.79</v>
      </c>
      <c r="E68" s="81">
        <v>4075625.24</v>
      </c>
      <c r="F68" s="81">
        <v>59197.45</v>
      </c>
      <c r="G68" s="81">
        <v>348979</v>
      </c>
      <c r="H68" s="81">
        <v>4037.5</v>
      </c>
      <c r="I68" s="81">
        <v>357436.6</v>
      </c>
      <c r="J68" s="81">
        <v>0</v>
      </c>
      <c r="K68" s="6">
        <f t="shared" si="20"/>
        <v>71697.600000000006</v>
      </c>
      <c r="L68" s="81">
        <v>0</v>
      </c>
      <c r="M68" s="81">
        <v>71697.600000000006</v>
      </c>
      <c r="N68" s="81">
        <v>824264.6</v>
      </c>
      <c r="O68" s="81">
        <v>88111.2</v>
      </c>
      <c r="P68" s="6">
        <f t="shared" si="21"/>
        <v>21305.7</v>
      </c>
      <c r="Q68" s="81">
        <v>0</v>
      </c>
      <c r="R68" s="81">
        <v>9941</v>
      </c>
      <c r="S68" s="81">
        <v>11364.7</v>
      </c>
      <c r="T68" s="81">
        <v>0</v>
      </c>
      <c r="U68" s="10"/>
      <c r="V68" s="81">
        <v>386597.3</v>
      </c>
      <c r="W68" s="81">
        <v>0</v>
      </c>
      <c r="X68" s="81">
        <v>0</v>
      </c>
      <c r="Y68" s="81">
        <v>762180.65</v>
      </c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4.1" customHeight="1" x14ac:dyDescent="0.25">
      <c r="A69" s="1" t="s">
        <v>136</v>
      </c>
      <c r="B69" s="1" t="s">
        <v>137</v>
      </c>
      <c r="C69" s="5">
        <f t="shared" si="18"/>
        <v>3381464.5999999996</v>
      </c>
      <c r="D69" s="6">
        <f t="shared" si="19"/>
        <v>2584293.9</v>
      </c>
      <c r="E69" s="81">
        <v>1776292.45</v>
      </c>
      <c r="F69" s="81">
        <v>21093.1</v>
      </c>
      <c r="G69" s="81">
        <v>386872.25</v>
      </c>
      <c r="H69" s="81">
        <v>400036.1</v>
      </c>
      <c r="I69" s="81">
        <v>0</v>
      </c>
      <c r="J69" s="81">
        <v>0</v>
      </c>
      <c r="K69" s="6">
        <f t="shared" si="20"/>
        <v>57211.65</v>
      </c>
      <c r="L69" s="81">
        <v>0</v>
      </c>
      <c r="M69" s="81">
        <v>57211.65</v>
      </c>
      <c r="N69" s="81">
        <v>342483.75</v>
      </c>
      <c r="O69" s="81">
        <v>43192.3</v>
      </c>
      <c r="P69" s="6">
        <f t="shared" si="21"/>
        <v>8398</v>
      </c>
      <c r="Q69" s="81">
        <v>0</v>
      </c>
      <c r="R69" s="81">
        <v>1198</v>
      </c>
      <c r="S69" s="81">
        <v>7200</v>
      </c>
      <c r="T69" s="81">
        <v>0</v>
      </c>
      <c r="U69" s="10"/>
      <c r="V69" s="81">
        <v>73950</v>
      </c>
      <c r="W69" s="81">
        <v>0</v>
      </c>
      <c r="X69" s="81">
        <v>13862</v>
      </c>
      <c r="Y69" s="81">
        <v>258073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4.1" customHeight="1" x14ac:dyDescent="0.25">
      <c r="A70" s="1" t="s">
        <v>138</v>
      </c>
      <c r="B70" s="1" t="s">
        <v>139</v>
      </c>
      <c r="C70" s="5">
        <f t="shared" si="18"/>
        <v>11663652.799999999</v>
      </c>
      <c r="D70" s="6">
        <f t="shared" si="19"/>
        <v>8217743.4500000002</v>
      </c>
      <c r="E70" s="81">
        <v>6884174.2000000002</v>
      </c>
      <c r="F70" s="81">
        <v>144901.20000000001</v>
      </c>
      <c r="G70" s="81">
        <v>582168.85</v>
      </c>
      <c r="H70" s="81">
        <v>12312.5</v>
      </c>
      <c r="I70" s="81">
        <v>594186.69999999995</v>
      </c>
      <c r="J70" s="81">
        <v>0</v>
      </c>
      <c r="K70" s="6">
        <f t="shared" si="20"/>
        <v>264241.56</v>
      </c>
      <c r="L70" s="81">
        <v>0</v>
      </c>
      <c r="M70" s="81">
        <v>264241.56</v>
      </c>
      <c r="N70" s="81">
        <v>1679989.27</v>
      </c>
      <c r="O70" s="81">
        <v>207764.5</v>
      </c>
      <c r="P70" s="6">
        <f t="shared" si="21"/>
        <v>35581</v>
      </c>
      <c r="Q70" s="81">
        <v>0</v>
      </c>
      <c r="R70" s="81">
        <v>35581</v>
      </c>
      <c r="S70" s="81">
        <v>0</v>
      </c>
      <c r="T70" s="81">
        <v>0</v>
      </c>
      <c r="U70" s="10"/>
      <c r="V70" s="81">
        <v>442796.4</v>
      </c>
      <c r="W70" s="81">
        <v>0</v>
      </c>
      <c r="X70" s="81">
        <v>28000.37</v>
      </c>
      <c r="Y70" s="81">
        <v>787536.25</v>
      </c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4.1" customHeight="1" x14ac:dyDescent="0.25">
      <c r="A71" s="1" t="s">
        <v>140</v>
      </c>
      <c r="B71" s="1" t="s">
        <v>141</v>
      </c>
      <c r="C71" s="5">
        <f t="shared" si="18"/>
        <v>7496485.5500000007</v>
      </c>
      <c r="D71" s="6">
        <f t="shared" si="19"/>
        <v>4384380.790000001</v>
      </c>
      <c r="E71" s="81">
        <v>3554092.49</v>
      </c>
      <c r="F71" s="81">
        <v>242075.15</v>
      </c>
      <c r="G71" s="81">
        <v>307226.2</v>
      </c>
      <c r="H71" s="81">
        <v>8153.95</v>
      </c>
      <c r="I71" s="81">
        <v>272833</v>
      </c>
      <c r="J71" s="81">
        <v>0</v>
      </c>
      <c r="K71" s="6">
        <f t="shared" si="20"/>
        <v>101178.7</v>
      </c>
      <c r="L71" s="81">
        <v>0</v>
      </c>
      <c r="M71" s="81">
        <v>101178.7</v>
      </c>
      <c r="N71" s="81">
        <v>1333986.03</v>
      </c>
      <c r="O71" s="81">
        <v>144946.79999999999</v>
      </c>
      <c r="P71" s="6">
        <f t="shared" si="21"/>
        <v>467107.92</v>
      </c>
      <c r="Q71" s="81">
        <v>0</v>
      </c>
      <c r="R71" s="81">
        <v>29218</v>
      </c>
      <c r="S71" s="81">
        <v>437889.92</v>
      </c>
      <c r="T71" s="81">
        <v>0</v>
      </c>
      <c r="U71" s="10"/>
      <c r="V71" s="81">
        <v>359827.8</v>
      </c>
      <c r="W71" s="81">
        <v>0</v>
      </c>
      <c r="X71" s="81">
        <v>207296.91</v>
      </c>
      <c r="Y71" s="81">
        <v>497760.6</v>
      </c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4.1" customHeight="1" x14ac:dyDescent="0.25">
      <c r="A72" s="1" t="s">
        <v>142</v>
      </c>
      <c r="B72" s="1" t="s">
        <v>143</v>
      </c>
      <c r="C72" s="5">
        <f t="shared" si="18"/>
        <v>6251833.8699999992</v>
      </c>
      <c r="D72" s="6">
        <f t="shared" si="19"/>
        <v>3613683.6999999997</v>
      </c>
      <c r="E72" s="81">
        <v>3211088.3</v>
      </c>
      <c r="F72" s="81">
        <v>32679.1</v>
      </c>
      <c r="G72" s="81">
        <v>232911.8</v>
      </c>
      <c r="H72" s="81">
        <v>0</v>
      </c>
      <c r="I72" s="81">
        <v>137004.5</v>
      </c>
      <c r="J72" s="81">
        <v>0</v>
      </c>
      <c r="K72" s="6">
        <f t="shared" si="20"/>
        <v>386745.48</v>
      </c>
      <c r="L72" s="81">
        <v>0</v>
      </c>
      <c r="M72" s="81">
        <v>386745.48</v>
      </c>
      <c r="N72" s="81">
        <v>1006069.14</v>
      </c>
      <c r="O72" s="81">
        <v>112390</v>
      </c>
      <c r="P72" s="6">
        <f t="shared" si="21"/>
        <v>132771.05000000002</v>
      </c>
      <c r="Q72" s="81">
        <v>0</v>
      </c>
      <c r="R72" s="81">
        <v>16304.7</v>
      </c>
      <c r="S72" s="81">
        <v>116466.35</v>
      </c>
      <c r="T72" s="81">
        <v>0</v>
      </c>
      <c r="U72" s="10"/>
      <c r="V72" s="81">
        <v>404225.25</v>
      </c>
      <c r="W72" s="81">
        <v>0</v>
      </c>
      <c r="X72" s="81">
        <v>0</v>
      </c>
      <c r="Y72" s="81">
        <v>595949.25</v>
      </c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4.1" customHeight="1" x14ac:dyDescent="0.25">
      <c r="A73" s="1" t="s">
        <v>144</v>
      </c>
      <c r="B73" s="1" t="s">
        <v>145</v>
      </c>
      <c r="C73" s="5">
        <f t="shared" si="18"/>
        <v>6454580.8499999987</v>
      </c>
      <c r="D73" s="6">
        <f t="shared" si="19"/>
        <v>3759229.9499999997</v>
      </c>
      <c r="E73" s="81">
        <v>2412728.4</v>
      </c>
      <c r="F73" s="81">
        <v>935434.25</v>
      </c>
      <c r="G73" s="81">
        <v>295940.75</v>
      </c>
      <c r="H73" s="81">
        <v>0</v>
      </c>
      <c r="I73" s="81">
        <v>115126.55</v>
      </c>
      <c r="J73" s="81">
        <v>0</v>
      </c>
      <c r="K73" s="6">
        <f t="shared" si="20"/>
        <v>484867.55</v>
      </c>
      <c r="L73" s="81">
        <v>0</v>
      </c>
      <c r="M73" s="81">
        <v>484867.55</v>
      </c>
      <c r="N73" s="81">
        <v>688305.1</v>
      </c>
      <c r="O73" s="81">
        <v>78792.600000000006</v>
      </c>
      <c r="P73" s="6">
        <f t="shared" si="21"/>
        <v>599092.05000000005</v>
      </c>
      <c r="Q73" s="81">
        <v>0</v>
      </c>
      <c r="R73" s="81">
        <v>591847</v>
      </c>
      <c r="S73" s="81">
        <v>7245.05</v>
      </c>
      <c r="T73" s="81">
        <v>0</v>
      </c>
      <c r="U73" s="10"/>
      <c r="V73" s="81">
        <v>60195.75</v>
      </c>
      <c r="W73" s="81">
        <v>0</v>
      </c>
      <c r="X73" s="81">
        <v>206203.25</v>
      </c>
      <c r="Y73" s="81">
        <v>577894.6</v>
      </c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4.1" customHeight="1" x14ac:dyDescent="0.25">
      <c r="A74" s="1" t="s">
        <v>146</v>
      </c>
      <c r="B74" s="1" t="s">
        <v>147</v>
      </c>
      <c r="C74" s="5">
        <f t="shared" si="18"/>
        <v>5163458.08</v>
      </c>
      <c r="D74" s="6">
        <f t="shared" si="19"/>
        <v>2748806.9</v>
      </c>
      <c r="E74" s="81">
        <v>2310084.56</v>
      </c>
      <c r="F74" s="81">
        <v>55507.1</v>
      </c>
      <c r="G74" s="81">
        <v>337981.3</v>
      </c>
      <c r="H74" s="81">
        <v>7800</v>
      </c>
      <c r="I74" s="81">
        <v>37433.94</v>
      </c>
      <c r="J74" s="81">
        <v>0</v>
      </c>
      <c r="K74" s="6">
        <f t="shared" si="20"/>
        <v>205796.14</v>
      </c>
      <c r="L74" s="81">
        <v>0</v>
      </c>
      <c r="M74" s="81">
        <v>205796.14</v>
      </c>
      <c r="N74" s="81">
        <v>864138.32</v>
      </c>
      <c r="O74" s="81">
        <v>103047.4</v>
      </c>
      <c r="P74" s="6">
        <f t="shared" si="21"/>
        <v>472828.57</v>
      </c>
      <c r="Q74" s="81">
        <v>0</v>
      </c>
      <c r="R74" s="81">
        <v>11361</v>
      </c>
      <c r="S74" s="81">
        <v>461467.57</v>
      </c>
      <c r="T74" s="81">
        <v>0</v>
      </c>
      <c r="U74" s="10"/>
      <c r="V74" s="81">
        <v>276977.75</v>
      </c>
      <c r="W74" s="81">
        <v>1500</v>
      </c>
      <c r="X74" s="81">
        <v>17529.599999999999</v>
      </c>
      <c r="Y74" s="81">
        <v>472833.4</v>
      </c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4.1" customHeight="1" x14ac:dyDescent="0.25">
      <c r="A75" s="1" t="s">
        <v>148</v>
      </c>
      <c r="B75" s="1" t="s">
        <v>149</v>
      </c>
      <c r="C75" s="5">
        <f t="shared" si="18"/>
        <v>11308320.300000001</v>
      </c>
      <c r="D75" s="6">
        <f t="shared" si="19"/>
        <v>6942338.1499999994</v>
      </c>
      <c r="E75" s="81">
        <v>5287022.5999999996</v>
      </c>
      <c r="F75" s="81">
        <v>807543.3</v>
      </c>
      <c r="G75" s="81">
        <v>404697.3</v>
      </c>
      <c r="H75" s="81">
        <v>4092</v>
      </c>
      <c r="I75" s="81">
        <v>438982.95</v>
      </c>
      <c r="J75" s="81">
        <v>0</v>
      </c>
      <c r="K75" s="6">
        <f t="shared" si="20"/>
        <v>186334.15</v>
      </c>
      <c r="L75" s="81">
        <v>0</v>
      </c>
      <c r="M75" s="81">
        <v>186334.15</v>
      </c>
      <c r="N75" s="81">
        <v>1430846.3</v>
      </c>
      <c r="O75" s="81">
        <v>235229.5</v>
      </c>
      <c r="P75" s="6">
        <f t="shared" si="21"/>
        <v>51151.5</v>
      </c>
      <c r="Q75" s="81">
        <v>0</v>
      </c>
      <c r="R75" s="81">
        <v>51151.5</v>
      </c>
      <c r="S75" s="81">
        <v>0</v>
      </c>
      <c r="T75" s="81">
        <v>0</v>
      </c>
      <c r="U75" s="10"/>
      <c r="V75" s="81">
        <v>613003.15</v>
      </c>
      <c r="W75" s="81">
        <v>0</v>
      </c>
      <c r="X75" s="81">
        <v>313295.3</v>
      </c>
      <c r="Y75" s="81">
        <v>1536122.25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4.1" customHeight="1" x14ac:dyDescent="0.25">
      <c r="A76" s="1" t="s">
        <v>150</v>
      </c>
      <c r="B76" s="1" t="s">
        <v>151</v>
      </c>
      <c r="C76" s="5">
        <f t="shared" si="18"/>
        <v>9320282.1600000001</v>
      </c>
      <c r="D76" s="6">
        <f t="shared" si="19"/>
        <v>4716574.4399999995</v>
      </c>
      <c r="E76" s="81">
        <v>3344974.94</v>
      </c>
      <c r="F76" s="81">
        <v>445104.05</v>
      </c>
      <c r="G76" s="81">
        <v>657319.9</v>
      </c>
      <c r="H76" s="81">
        <v>6347.75</v>
      </c>
      <c r="I76" s="81">
        <v>262827.8</v>
      </c>
      <c r="J76" s="81">
        <v>0</v>
      </c>
      <c r="K76" s="6">
        <f t="shared" si="20"/>
        <v>223013.35</v>
      </c>
      <c r="L76" s="81">
        <v>0</v>
      </c>
      <c r="M76" s="81">
        <v>223013.35</v>
      </c>
      <c r="N76" s="81">
        <v>1384052.61</v>
      </c>
      <c r="O76" s="81">
        <v>123960.1</v>
      </c>
      <c r="P76" s="6">
        <f t="shared" si="21"/>
        <v>223003.65</v>
      </c>
      <c r="Q76" s="81">
        <v>12776.75</v>
      </c>
      <c r="R76" s="81">
        <v>0</v>
      </c>
      <c r="S76" s="81">
        <v>210226.9</v>
      </c>
      <c r="T76" s="81">
        <v>0</v>
      </c>
      <c r="U76" s="10"/>
      <c r="V76" s="81">
        <v>789056.4</v>
      </c>
      <c r="W76" s="81">
        <v>0</v>
      </c>
      <c r="X76" s="81">
        <v>27600.66</v>
      </c>
      <c r="Y76" s="81">
        <v>1833020.95</v>
      </c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4.1" customHeight="1" x14ac:dyDescent="0.25">
      <c r="A77" s="1">
        <v>2163</v>
      </c>
      <c r="B77" s="1" t="s">
        <v>422</v>
      </c>
      <c r="C77" s="5">
        <f t="shared" si="18"/>
        <v>17324329.150000002</v>
      </c>
      <c r="D77" s="6">
        <f t="shared" si="19"/>
        <v>10775938.98</v>
      </c>
      <c r="E77" s="81">
        <v>8430298.25</v>
      </c>
      <c r="F77" s="81">
        <v>158686.65</v>
      </c>
      <c r="G77" s="81">
        <v>1447574.18</v>
      </c>
      <c r="H77" s="81">
        <v>10900</v>
      </c>
      <c r="I77" s="81">
        <v>728479.9</v>
      </c>
      <c r="J77" s="81">
        <v>0</v>
      </c>
      <c r="K77" s="6">
        <f t="shared" si="20"/>
        <v>562850.39</v>
      </c>
      <c r="L77" s="81">
        <v>0</v>
      </c>
      <c r="M77" s="81">
        <v>562850.39</v>
      </c>
      <c r="N77" s="81">
        <v>2750622.8</v>
      </c>
      <c r="O77" s="81">
        <v>198280.6</v>
      </c>
      <c r="P77" s="6">
        <f t="shared" si="21"/>
        <v>624454</v>
      </c>
      <c r="Q77" s="81">
        <v>244337.2</v>
      </c>
      <c r="R77" s="81">
        <v>38539</v>
      </c>
      <c r="S77" s="81">
        <v>341577.8</v>
      </c>
      <c r="T77" s="81">
        <v>0</v>
      </c>
      <c r="U77" s="10"/>
      <c r="V77" s="81">
        <v>480784.3</v>
      </c>
      <c r="W77" s="81">
        <v>0</v>
      </c>
      <c r="X77" s="81">
        <v>97378.68</v>
      </c>
      <c r="Y77" s="81">
        <v>1834019.4</v>
      </c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4.1" customHeight="1" x14ac:dyDescent="0.25">
      <c r="C78" s="5"/>
      <c r="D78" s="6"/>
      <c r="E78" s="10"/>
      <c r="F78" s="10"/>
      <c r="G78" s="10"/>
      <c r="H78" s="10"/>
      <c r="I78" s="10"/>
      <c r="J78" s="6"/>
      <c r="K78" s="6"/>
      <c r="L78" s="10"/>
      <c r="M78" s="10"/>
      <c r="N78" s="6"/>
      <c r="O78" s="6"/>
      <c r="P78" s="6"/>
      <c r="Q78" s="10"/>
      <c r="R78" s="10"/>
      <c r="S78" s="10"/>
      <c r="T78" s="10"/>
      <c r="U78" s="10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s="2" customFormat="1" ht="14.1" customHeight="1" x14ac:dyDescent="0.25">
      <c r="B79" s="2" t="s">
        <v>152</v>
      </c>
      <c r="C79" s="5">
        <f t="shared" ref="C79:T79" si="22">SUM(C80:C107)</f>
        <v>621212782.74000001</v>
      </c>
      <c r="D79" s="5">
        <f t="shared" si="22"/>
        <v>394988760.66000003</v>
      </c>
      <c r="E79" s="9">
        <f t="shared" si="22"/>
        <v>252912598.61999995</v>
      </c>
      <c r="F79" s="9">
        <f t="shared" si="22"/>
        <v>77122417.200000003</v>
      </c>
      <c r="G79" s="9">
        <f t="shared" si="22"/>
        <v>42700274.850000001</v>
      </c>
      <c r="H79" s="9">
        <f t="shared" si="22"/>
        <v>1104163.69</v>
      </c>
      <c r="I79" s="9">
        <f t="shared" si="22"/>
        <v>21149306.300000001</v>
      </c>
      <c r="J79" s="5">
        <f t="shared" si="22"/>
        <v>497766.55</v>
      </c>
      <c r="K79" s="5">
        <f t="shared" si="22"/>
        <v>19387943.559999999</v>
      </c>
      <c r="L79" s="9">
        <f t="shared" si="22"/>
        <v>1281059.73</v>
      </c>
      <c r="M79" s="9">
        <f t="shared" si="22"/>
        <v>18106883.829999998</v>
      </c>
      <c r="N79" s="5">
        <f t="shared" si="22"/>
        <v>92481286.019999981</v>
      </c>
      <c r="O79" s="5">
        <f t="shared" si="22"/>
        <v>6265256.4500000002</v>
      </c>
      <c r="P79" s="5">
        <f t="shared" si="22"/>
        <v>30754030.769999992</v>
      </c>
      <c r="Q79" s="9">
        <f t="shared" si="22"/>
        <v>84290.799999999988</v>
      </c>
      <c r="R79" s="9">
        <f t="shared" si="22"/>
        <v>12262618.15</v>
      </c>
      <c r="S79" s="9">
        <f t="shared" si="22"/>
        <v>18407121.82</v>
      </c>
      <c r="T79" s="9">
        <f t="shared" si="22"/>
        <v>0</v>
      </c>
      <c r="U79" s="9"/>
      <c r="V79" s="5">
        <f>SUM(V80:V107)</f>
        <v>15507113.420000004</v>
      </c>
      <c r="W79" s="5">
        <f>SUM(W80:W107)</f>
        <v>500</v>
      </c>
      <c r="X79" s="5">
        <f>SUM(X80:X107)</f>
        <v>9350230.6899999995</v>
      </c>
      <c r="Y79" s="5">
        <f>SUM(Y80:Y107)</f>
        <v>51979894.619999997</v>
      </c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6" ht="14.1" customHeight="1" x14ac:dyDescent="0.25">
      <c r="A80" s="1" t="s">
        <v>153</v>
      </c>
      <c r="B80" s="1" t="s">
        <v>154</v>
      </c>
      <c r="C80" s="5">
        <f t="shared" ref="C80:C105" si="23">SUM(D80,J80:K80,N80:P80,V80:Y80)</f>
        <v>5395494.0499999998</v>
      </c>
      <c r="D80" s="6">
        <f t="shared" ref="D80:D105" si="24">SUM(E80:I80)</f>
        <v>3349155.2</v>
      </c>
      <c r="E80" s="81">
        <v>2638901.2000000002</v>
      </c>
      <c r="F80" s="81">
        <v>75153.8</v>
      </c>
      <c r="G80" s="81">
        <v>287317.5</v>
      </c>
      <c r="H80" s="81">
        <v>200</v>
      </c>
      <c r="I80" s="81">
        <v>347582.7</v>
      </c>
      <c r="J80" s="81">
        <v>0</v>
      </c>
      <c r="K80" s="6">
        <f t="shared" ref="K80:K107" si="25">SUM(L80:M80)</f>
        <v>288067.15000000002</v>
      </c>
      <c r="L80" s="81">
        <v>14340</v>
      </c>
      <c r="M80" s="81">
        <v>273727.15000000002</v>
      </c>
      <c r="N80" s="81">
        <v>492941.2</v>
      </c>
      <c r="O80" s="81">
        <v>69722.399999999994</v>
      </c>
      <c r="P80" s="6">
        <f t="shared" ref="P80:P107" si="26">SUM(Q80:T80)</f>
        <v>41540.800000000003</v>
      </c>
      <c r="Q80" s="81">
        <v>0</v>
      </c>
      <c r="R80" s="81">
        <v>27618</v>
      </c>
      <c r="S80" s="81">
        <v>13922.8</v>
      </c>
      <c r="T80" s="81">
        <v>0</v>
      </c>
      <c r="U80" s="10"/>
      <c r="V80" s="81">
        <v>224729.7</v>
      </c>
      <c r="W80" s="81">
        <v>0</v>
      </c>
      <c r="X80" s="81">
        <v>286785.09999999998</v>
      </c>
      <c r="Y80" s="81">
        <v>642552.5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4.1" customHeight="1" x14ac:dyDescent="0.25">
      <c r="A81" s="1" t="s">
        <v>155</v>
      </c>
      <c r="B81" s="1" t="s">
        <v>156</v>
      </c>
      <c r="C81" s="5">
        <f t="shared" si="23"/>
        <v>3866198.1199999996</v>
      </c>
      <c r="D81" s="6">
        <f t="shared" si="24"/>
        <v>2183398.7999999998</v>
      </c>
      <c r="E81" s="81">
        <v>1843292.4</v>
      </c>
      <c r="F81" s="81">
        <v>12349.25</v>
      </c>
      <c r="G81" s="81">
        <v>191031.3</v>
      </c>
      <c r="H81" s="81">
        <v>2160</v>
      </c>
      <c r="I81" s="81">
        <v>134565.85</v>
      </c>
      <c r="J81" s="81">
        <v>0</v>
      </c>
      <c r="K81" s="6">
        <f t="shared" si="25"/>
        <v>111181.95</v>
      </c>
      <c r="L81" s="81">
        <v>0</v>
      </c>
      <c r="M81" s="81">
        <v>111181.95</v>
      </c>
      <c r="N81" s="81">
        <v>588069.4</v>
      </c>
      <c r="O81" s="81">
        <v>54022.400000000001</v>
      </c>
      <c r="P81" s="6">
        <f t="shared" si="26"/>
        <v>119205.65</v>
      </c>
      <c r="Q81" s="81">
        <v>0</v>
      </c>
      <c r="R81" s="81">
        <v>8605.2000000000007</v>
      </c>
      <c r="S81" s="81">
        <v>110600.45</v>
      </c>
      <c r="T81" s="81">
        <v>0</v>
      </c>
      <c r="U81" s="10"/>
      <c r="V81" s="81">
        <v>334338.75</v>
      </c>
      <c r="W81" s="81">
        <v>0</v>
      </c>
      <c r="X81" s="81">
        <v>0</v>
      </c>
      <c r="Y81" s="81">
        <v>475981.17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4.1" customHeight="1" x14ac:dyDescent="0.25">
      <c r="A82" s="1" t="s">
        <v>157</v>
      </c>
      <c r="B82" s="1" t="s">
        <v>158</v>
      </c>
      <c r="C82" s="5">
        <f t="shared" si="23"/>
        <v>11169710.890000001</v>
      </c>
      <c r="D82" s="6">
        <f t="shared" si="24"/>
        <v>7661019.5</v>
      </c>
      <c r="E82" s="81">
        <v>5656318.2999999998</v>
      </c>
      <c r="F82" s="81">
        <v>589465.94999999995</v>
      </c>
      <c r="G82" s="81">
        <v>1215621.05</v>
      </c>
      <c r="H82" s="81">
        <v>9163</v>
      </c>
      <c r="I82" s="81">
        <v>190451.20000000001</v>
      </c>
      <c r="J82" s="81">
        <v>0</v>
      </c>
      <c r="K82" s="6">
        <f t="shared" si="25"/>
        <v>65325.42</v>
      </c>
      <c r="L82" s="81">
        <v>5999</v>
      </c>
      <c r="M82" s="81">
        <v>59326.42</v>
      </c>
      <c r="N82" s="81">
        <v>1709347.82</v>
      </c>
      <c r="O82" s="81">
        <v>148200.29999999999</v>
      </c>
      <c r="P82" s="6">
        <f t="shared" si="26"/>
        <v>474955.1</v>
      </c>
      <c r="Q82" s="81">
        <v>0</v>
      </c>
      <c r="R82" s="81">
        <v>197365.65</v>
      </c>
      <c r="S82" s="81">
        <v>277589.45</v>
      </c>
      <c r="T82" s="81">
        <v>0</v>
      </c>
      <c r="U82" s="10"/>
      <c r="V82" s="81">
        <v>158254.47</v>
      </c>
      <c r="W82" s="81">
        <v>0</v>
      </c>
      <c r="X82" s="81">
        <v>79874.33</v>
      </c>
      <c r="Y82" s="81">
        <v>872733.95</v>
      </c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4.1" customHeight="1" x14ac:dyDescent="0.25">
      <c r="A83" s="1" t="s">
        <v>159</v>
      </c>
      <c r="B83" s="1" t="s">
        <v>160</v>
      </c>
      <c r="C83" s="5">
        <f t="shared" si="23"/>
        <v>13195210.389999997</v>
      </c>
      <c r="D83" s="6">
        <f t="shared" si="24"/>
        <v>8933723.8699999992</v>
      </c>
      <c r="E83" s="81">
        <v>7258388.7199999997</v>
      </c>
      <c r="F83" s="81">
        <v>389212.4</v>
      </c>
      <c r="G83" s="81">
        <v>805868.05</v>
      </c>
      <c r="H83" s="81">
        <v>13725</v>
      </c>
      <c r="I83" s="81">
        <v>466529.7</v>
      </c>
      <c r="J83" s="81">
        <v>0</v>
      </c>
      <c r="K83" s="6">
        <f t="shared" si="25"/>
        <v>174662.04</v>
      </c>
      <c r="L83" s="81">
        <v>0</v>
      </c>
      <c r="M83" s="81">
        <v>174662.04</v>
      </c>
      <c r="N83" s="81">
        <v>1524507.06</v>
      </c>
      <c r="O83" s="81">
        <v>204067.1</v>
      </c>
      <c r="P83" s="6">
        <f t="shared" si="26"/>
        <v>298460.59999999998</v>
      </c>
      <c r="Q83" s="81">
        <v>0</v>
      </c>
      <c r="R83" s="81">
        <v>116562</v>
      </c>
      <c r="S83" s="81">
        <v>181898.6</v>
      </c>
      <c r="T83" s="81">
        <v>0</v>
      </c>
      <c r="U83" s="10"/>
      <c r="V83" s="81">
        <v>873921.95</v>
      </c>
      <c r="W83" s="81">
        <v>0</v>
      </c>
      <c r="X83" s="81">
        <v>578343.52</v>
      </c>
      <c r="Y83" s="81">
        <v>607524.25</v>
      </c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4.1" customHeight="1" x14ac:dyDescent="0.25">
      <c r="A84" s="1" t="s">
        <v>161</v>
      </c>
      <c r="B84" s="1" t="s">
        <v>162</v>
      </c>
      <c r="C84" s="5">
        <f t="shared" si="23"/>
        <v>3331021.6</v>
      </c>
      <c r="D84" s="6">
        <f t="shared" si="24"/>
        <v>1829795.85</v>
      </c>
      <c r="E84" s="81">
        <v>1518130.5</v>
      </c>
      <c r="F84" s="81">
        <v>2494.1</v>
      </c>
      <c r="G84" s="81">
        <v>147479.25</v>
      </c>
      <c r="H84" s="81">
        <v>4147</v>
      </c>
      <c r="I84" s="81">
        <v>157545</v>
      </c>
      <c r="J84" s="81">
        <v>0</v>
      </c>
      <c r="K84" s="6">
        <f t="shared" si="25"/>
        <v>62201.15</v>
      </c>
      <c r="L84" s="81">
        <v>0</v>
      </c>
      <c r="M84" s="81">
        <v>62201.15</v>
      </c>
      <c r="N84" s="81">
        <v>668703</v>
      </c>
      <c r="O84" s="81">
        <v>60562.9</v>
      </c>
      <c r="P84" s="6">
        <f t="shared" si="26"/>
        <v>221730.85</v>
      </c>
      <c r="Q84" s="81">
        <v>0</v>
      </c>
      <c r="R84" s="81">
        <v>22413.1</v>
      </c>
      <c r="S84" s="81">
        <v>199317.75</v>
      </c>
      <c r="T84" s="81">
        <v>0</v>
      </c>
      <c r="U84" s="10"/>
      <c r="V84" s="81">
        <v>281973.65000000002</v>
      </c>
      <c r="W84" s="81">
        <v>0</v>
      </c>
      <c r="X84" s="81">
        <v>0</v>
      </c>
      <c r="Y84" s="81">
        <v>206054.2</v>
      </c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4.1" customHeight="1" x14ac:dyDescent="0.25">
      <c r="A85" s="1" t="s">
        <v>163</v>
      </c>
      <c r="B85" s="1" t="s">
        <v>164</v>
      </c>
      <c r="C85" s="5">
        <f t="shared" si="23"/>
        <v>14218477.6</v>
      </c>
      <c r="D85" s="6">
        <f t="shared" si="24"/>
        <v>10922285.999999998</v>
      </c>
      <c r="E85" s="81">
        <v>8761886.9499999993</v>
      </c>
      <c r="F85" s="81">
        <v>310052.59999999998</v>
      </c>
      <c r="G85" s="81">
        <v>938421.2</v>
      </c>
      <c r="H85" s="81">
        <v>7450</v>
      </c>
      <c r="I85" s="81">
        <v>904475.25</v>
      </c>
      <c r="J85" s="81">
        <v>0</v>
      </c>
      <c r="K85" s="6">
        <f t="shared" si="25"/>
        <v>134575.54999999999</v>
      </c>
      <c r="L85" s="81">
        <v>0</v>
      </c>
      <c r="M85" s="81">
        <v>134575.54999999999</v>
      </c>
      <c r="N85" s="81">
        <v>1374454.1</v>
      </c>
      <c r="O85" s="81">
        <v>197063.2</v>
      </c>
      <c r="P85" s="6">
        <f t="shared" si="26"/>
        <v>100534.5</v>
      </c>
      <c r="Q85" s="81">
        <v>0</v>
      </c>
      <c r="R85" s="81">
        <v>90210</v>
      </c>
      <c r="S85" s="81">
        <v>10324.5</v>
      </c>
      <c r="T85" s="81">
        <v>0</v>
      </c>
      <c r="U85" s="10"/>
      <c r="V85" s="81">
        <v>192731.05</v>
      </c>
      <c r="W85" s="81">
        <v>0</v>
      </c>
      <c r="X85" s="81">
        <v>496376.3</v>
      </c>
      <c r="Y85" s="81">
        <v>800456.9</v>
      </c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4.1" customHeight="1" x14ac:dyDescent="0.25">
      <c r="A86" s="1" t="s">
        <v>165</v>
      </c>
      <c r="B86" s="1" t="s">
        <v>166</v>
      </c>
      <c r="C86" s="5">
        <f t="shared" si="23"/>
        <v>7344264.1200000001</v>
      </c>
      <c r="D86" s="6">
        <f t="shared" si="24"/>
        <v>4188951.15</v>
      </c>
      <c r="E86" s="81">
        <v>3407622.25</v>
      </c>
      <c r="F86" s="81">
        <v>52607</v>
      </c>
      <c r="G86" s="81">
        <v>375290.25</v>
      </c>
      <c r="H86" s="81">
        <v>5187</v>
      </c>
      <c r="I86" s="81">
        <v>348244.65</v>
      </c>
      <c r="J86" s="81">
        <v>0</v>
      </c>
      <c r="K86" s="6">
        <f t="shared" si="25"/>
        <v>71876.350000000006</v>
      </c>
      <c r="L86" s="81">
        <v>0</v>
      </c>
      <c r="M86" s="81">
        <v>71876.350000000006</v>
      </c>
      <c r="N86" s="81">
        <v>1266120.2</v>
      </c>
      <c r="O86" s="81">
        <v>84902</v>
      </c>
      <c r="P86" s="6">
        <f t="shared" si="26"/>
        <v>18327.099999999999</v>
      </c>
      <c r="Q86" s="81">
        <v>0</v>
      </c>
      <c r="R86" s="81">
        <v>18327.099999999999</v>
      </c>
      <c r="S86" s="81">
        <v>0</v>
      </c>
      <c r="T86" s="81">
        <v>0</v>
      </c>
      <c r="U86" s="10"/>
      <c r="V86" s="81">
        <v>454366.15</v>
      </c>
      <c r="W86" s="81">
        <v>0</v>
      </c>
      <c r="X86" s="81">
        <v>45822.12</v>
      </c>
      <c r="Y86" s="81">
        <v>1213899.05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4.1" customHeight="1" x14ac:dyDescent="0.25">
      <c r="A87" s="1" t="s">
        <v>167</v>
      </c>
      <c r="B87" s="1" t="s">
        <v>168</v>
      </c>
      <c r="C87" s="5">
        <f t="shared" si="23"/>
        <v>5963027.75</v>
      </c>
      <c r="D87" s="6">
        <f t="shared" si="24"/>
        <v>3337886.5999999996</v>
      </c>
      <c r="E87" s="81">
        <v>2890238.15</v>
      </c>
      <c r="F87" s="81">
        <v>78474.149999999994</v>
      </c>
      <c r="G87" s="81">
        <v>195499.9</v>
      </c>
      <c r="H87" s="81">
        <v>7775</v>
      </c>
      <c r="I87" s="81">
        <v>165899.4</v>
      </c>
      <c r="J87" s="81">
        <v>0</v>
      </c>
      <c r="K87" s="6">
        <f t="shared" si="25"/>
        <v>250445.25</v>
      </c>
      <c r="L87" s="81">
        <v>0</v>
      </c>
      <c r="M87" s="81">
        <v>250445.25</v>
      </c>
      <c r="N87" s="81">
        <v>793984.75</v>
      </c>
      <c r="O87" s="81">
        <v>68184.2</v>
      </c>
      <c r="P87" s="6">
        <f t="shared" si="26"/>
        <v>622984</v>
      </c>
      <c r="Q87" s="81">
        <v>0</v>
      </c>
      <c r="R87" s="81">
        <v>5731</v>
      </c>
      <c r="S87" s="81">
        <v>617253</v>
      </c>
      <c r="T87" s="81">
        <v>0</v>
      </c>
      <c r="U87" s="10"/>
      <c r="V87" s="81">
        <v>298146.75</v>
      </c>
      <c r="W87" s="81">
        <v>0</v>
      </c>
      <c r="X87" s="81">
        <v>94037.4</v>
      </c>
      <c r="Y87" s="81">
        <v>497358.8</v>
      </c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4.1" customHeight="1" x14ac:dyDescent="0.25">
      <c r="A88" s="1" t="s">
        <v>169</v>
      </c>
      <c r="B88" s="1" t="s">
        <v>170</v>
      </c>
      <c r="C88" s="5">
        <f t="shared" si="23"/>
        <v>901603.43</v>
      </c>
      <c r="D88" s="6">
        <f t="shared" si="24"/>
        <v>113879.05000000008</v>
      </c>
      <c r="E88" s="81">
        <v>618350.15</v>
      </c>
      <c r="F88" s="81">
        <v>-664033.19999999995</v>
      </c>
      <c r="G88" s="81">
        <v>89979.75</v>
      </c>
      <c r="H88" s="81">
        <v>0</v>
      </c>
      <c r="I88" s="81">
        <v>69582.350000000006</v>
      </c>
      <c r="J88" s="81">
        <v>0</v>
      </c>
      <c r="K88" s="6">
        <f t="shared" si="25"/>
        <v>521708.43</v>
      </c>
      <c r="L88" s="81">
        <v>400000</v>
      </c>
      <c r="M88" s="81">
        <v>121708.43</v>
      </c>
      <c r="N88" s="81">
        <v>98923.4</v>
      </c>
      <c r="O88" s="81">
        <v>23415.599999999999</v>
      </c>
      <c r="P88" s="6">
        <f t="shared" si="26"/>
        <v>5998</v>
      </c>
      <c r="Q88" s="81">
        <v>0</v>
      </c>
      <c r="R88" s="81">
        <v>5748</v>
      </c>
      <c r="S88" s="81">
        <v>250</v>
      </c>
      <c r="T88" s="81">
        <v>0</v>
      </c>
      <c r="U88" s="10"/>
      <c r="V88" s="81">
        <v>15614</v>
      </c>
      <c r="W88" s="81">
        <v>500</v>
      </c>
      <c r="X88" s="81">
        <v>98000</v>
      </c>
      <c r="Y88" s="81">
        <v>23564.95</v>
      </c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4.1" customHeight="1" x14ac:dyDescent="0.25">
      <c r="A89" s="1" t="s">
        <v>171</v>
      </c>
      <c r="B89" s="1" t="s">
        <v>172</v>
      </c>
      <c r="C89" s="5">
        <f t="shared" si="23"/>
        <v>266349286.01999995</v>
      </c>
      <c r="D89" s="6">
        <f t="shared" si="24"/>
        <v>164924679.26999998</v>
      </c>
      <c r="E89" s="81">
        <v>91905546.129999995</v>
      </c>
      <c r="F89" s="81">
        <v>48972136.350000001</v>
      </c>
      <c r="G89" s="81">
        <v>17653461.899999999</v>
      </c>
      <c r="H89" s="81">
        <v>709178.89</v>
      </c>
      <c r="I89" s="81">
        <v>5684356</v>
      </c>
      <c r="J89" s="81">
        <v>497490.55</v>
      </c>
      <c r="K89" s="6">
        <f t="shared" si="25"/>
        <v>12022971.48</v>
      </c>
      <c r="L89" s="81">
        <v>0</v>
      </c>
      <c r="M89" s="81">
        <v>12022971.48</v>
      </c>
      <c r="N89" s="81">
        <v>39946562.82</v>
      </c>
      <c r="O89" s="81">
        <v>1601832.3</v>
      </c>
      <c r="P89" s="6">
        <f t="shared" si="26"/>
        <v>12140501.199999999</v>
      </c>
      <c r="Q89" s="81">
        <v>0</v>
      </c>
      <c r="R89" s="81">
        <v>3872150.6</v>
      </c>
      <c r="S89" s="81">
        <v>8268350.5999999996</v>
      </c>
      <c r="T89" s="81">
        <v>0</v>
      </c>
      <c r="U89" s="10"/>
      <c r="V89" s="81">
        <v>3689150.85</v>
      </c>
      <c r="W89" s="81">
        <v>0</v>
      </c>
      <c r="X89" s="81">
        <v>3127384.6</v>
      </c>
      <c r="Y89" s="81">
        <v>28398712.949999999</v>
      </c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4.1" customHeight="1" x14ac:dyDescent="0.25">
      <c r="A90" s="1" t="s">
        <v>173</v>
      </c>
      <c r="B90" s="1" t="s">
        <v>174</v>
      </c>
      <c r="C90" s="5">
        <f t="shared" si="23"/>
        <v>16120634.049999999</v>
      </c>
      <c r="D90" s="6">
        <f t="shared" si="24"/>
        <v>11361145.259999998</v>
      </c>
      <c r="E90" s="81">
        <v>6771800.96</v>
      </c>
      <c r="F90" s="81">
        <v>1546357.9</v>
      </c>
      <c r="G90" s="81">
        <v>2616398.75</v>
      </c>
      <c r="H90" s="81">
        <v>79378.7</v>
      </c>
      <c r="I90" s="81">
        <v>347208.95</v>
      </c>
      <c r="J90" s="81">
        <v>0</v>
      </c>
      <c r="K90" s="6">
        <f t="shared" si="25"/>
        <v>331739.08</v>
      </c>
      <c r="L90" s="81">
        <v>0</v>
      </c>
      <c r="M90" s="81">
        <v>331739.08</v>
      </c>
      <c r="N90" s="81">
        <v>2074654.78</v>
      </c>
      <c r="O90" s="81">
        <v>321038.7</v>
      </c>
      <c r="P90" s="6">
        <f t="shared" si="26"/>
        <v>897707.32000000007</v>
      </c>
      <c r="Q90" s="81">
        <v>0</v>
      </c>
      <c r="R90" s="81">
        <v>575074</v>
      </c>
      <c r="S90" s="81">
        <v>322633.32</v>
      </c>
      <c r="T90" s="81">
        <v>0</v>
      </c>
      <c r="U90" s="10"/>
      <c r="V90" s="81">
        <v>207897.4</v>
      </c>
      <c r="W90" s="81">
        <v>0</v>
      </c>
      <c r="X90" s="81">
        <v>140178.38</v>
      </c>
      <c r="Y90" s="81">
        <v>786273.13</v>
      </c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4.1" customHeight="1" x14ac:dyDescent="0.25">
      <c r="A91" s="1" t="s">
        <v>175</v>
      </c>
      <c r="B91" s="1" t="s">
        <v>176</v>
      </c>
      <c r="C91" s="5">
        <f t="shared" si="23"/>
        <v>18389294</v>
      </c>
      <c r="D91" s="6">
        <f t="shared" si="24"/>
        <v>13852071</v>
      </c>
      <c r="E91" s="81">
        <v>7673508</v>
      </c>
      <c r="F91" s="81">
        <v>3079086</v>
      </c>
      <c r="G91" s="81">
        <v>1789650</v>
      </c>
      <c r="H91" s="81">
        <v>36368</v>
      </c>
      <c r="I91" s="81">
        <v>1273459</v>
      </c>
      <c r="J91" s="81">
        <v>0</v>
      </c>
      <c r="K91" s="6">
        <f t="shared" si="25"/>
        <v>1495518</v>
      </c>
      <c r="L91" s="81">
        <v>680000</v>
      </c>
      <c r="M91" s="81">
        <v>815518</v>
      </c>
      <c r="N91" s="81">
        <v>1675017</v>
      </c>
      <c r="O91" s="81">
        <v>263482</v>
      </c>
      <c r="P91" s="6">
        <f t="shared" si="26"/>
        <v>387824</v>
      </c>
      <c r="Q91" s="81">
        <v>0</v>
      </c>
      <c r="R91" s="81">
        <v>357843</v>
      </c>
      <c r="S91" s="81">
        <v>29981</v>
      </c>
      <c r="T91" s="81">
        <v>0</v>
      </c>
      <c r="U91" s="10"/>
      <c r="V91" s="81">
        <v>417482</v>
      </c>
      <c r="W91" s="81">
        <v>0</v>
      </c>
      <c r="X91" s="81">
        <v>20600</v>
      </c>
      <c r="Y91" s="81">
        <v>277300</v>
      </c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4.1" customHeight="1" x14ac:dyDescent="0.25">
      <c r="A92" s="1" t="s">
        <v>177</v>
      </c>
      <c r="B92" s="1" t="s">
        <v>178</v>
      </c>
      <c r="C92" s="5">
        <f t="shared" si="23"/>
        <v>8964136.5399999991</v>
      </c>
      <c r="D92" s="6">
        <f t="shared" si="24"/>
        <v>5046433.1999999993</v>
      </c>
      <c r="E92" s="81">
        <v>4111620.1</v>
      </c>
      <c r="F92" s="81">
        <v>195386.45</v>
      </c>
      <c r="G92" s="81">
        <v>448964.1</v>
      </c>
      <c r="H92" s="81">
        <v>7148</v>
      </c>
      <c r="I92" s="81">
        <v>283314.55</v>
      </c>
      <c r="J92" s="81">
        <v>0</v>
      </c>
      <c r="K92" s="6">
        <f t="shared" si="25"/>
        <v>343802.83</v>
      </c>
      <c r="L92" s="81">
        <v>179710.73</v>
      </c>
      <c r="M92" s="81">
        <v>164092.1</v>
      </c>
      <c r="N92" s="81">
        <v>2186790.11</v>
      </c>
      <c r="O92" s="81">
        <v>147678.29999999999</v>
      </c>
      <c r="P92" s="6">
        <f t="shared" si="26"/>
        <v>134680.9</v>
      </c>
      <c r="Q92" s="81">
        <v>57344.2</v>
      </c>
      <c r="R92" s="81">
        <v>31461.3</v>
      </c>
      <c r="S92" s="81">
        <v>45875.4</v>
      </c>
      <c r="T92" s="81">
        <v>0</v>
      </c>
      <c r="U92" s="10"/>
      <c r="V92" s="81">
        <v>425744.2</v>
      </c>
      <c r="W92" s="81">
        <v>0</v>
      </c>
      <c r="X92" s="81">
        <v>0</v>
      </c>
      <c r="Y92" s="81">
        <v>679007</v>
      </c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4.1" customHeight="1" x14ac:dyDescent="0.25">
      <c r="A93" s="1" t="s">
        <v>179</v>
      </c>
      <c r="B93" s="1" t="s">
        <v>180</v>
      </c>
      <c r="C93" s="5">
        <f t="shared" si="23"/>
        <v>44382579.890000008</v>
      </c>
      <c r="D93" s="6">
        <f t="shared" si="24"/>
        <v>29261774.350000001</v>
      </c>
      <c r="E93" s="81">
        <v>21052702.25</v>
      </c>
      <c r="F93" s="81">
        <v>2949381.35</v>
      </c>
      <c r="G93" s="81">
        <v>3489507.3</v>
      </c>
      <c r="H93" s="81">
        <v>32490</v>
      </c>
      <c r="I93" s="81">
        <v>1737693.45</v>
      </c>
      <c r="J93" s="81">
        <v>0</v>
      </c>
      <c r="K93" s="6">
        <f t="shared" si="25"/>
        <v>259011.32</v>
      </c>
      <c r="L93" s="81">
        <v>0</v>
      </c>
      <c r="M93" s="81">
        <v>259011.32</v>
      </c>
      <c r="N93" s="81">
        <v>6408083.4199999999</v>
      </c>
      <c r="O93" s="81">
        <v>446719</v>
      </c>
      <c r="P93" s="6">
        <f t="shared" si="26"/>
        <v>1252482.45</v>
      </c>
      <c r="Q93" s="81">
        <v>0</v>
      </c>
      <c r="R93" s="81">
        <v>295896.3</v>
      </c>
      <c r="S93" s="81">
        <v>956586.15</v>
      </c>
      <c r="T93" s="81">
        <v>0</v>
      </c>
      <c r="U93" s="10"/>
      <c r="V93" s="81">
        <v>1326125.25</v>
      </c>
      <c r="W93" s="81">
        <v>0</v>
      </c>
      <c r="X93" s="81">
        <v>916091.17</v>
      </c>
      <c r="Y93" s="81">
        <v>4512292.93</v>
      </c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4.1" customHeight="1" x14ac:dyDescent="0.25">
      <c r="A94" s="1" t="s">
        <v>181</v>
      </c>
      <c r="B94" s="1" t="s">
        <v>182</v>
      </c>
      <c r="C94" s="5">
        <f t="shared" si="23"/>
        <v>7240707.2600000007</v>
      </c>
      <c r="D94" s="6">
        <f t="shared" si="24"/>
        <v>4971042.4600000009</v>
      </c>
      <c r="E94" s="81">
        <v>3426374.66</v>
      </c>
      <c r="F94" s="81">
        <v>291129</v>
      </c>
      <c r="G94" s="81">
        <v>1099515.6499999999</v>
      </c>
      <c r="H94" s="81">
        <v>3002</v>
      </c>
      <c r="I94" s="81">
        <v>151021.15</v>
      </c>
      <c r="J94" s="81">
        <v>0</v>
      </c>
      <c r="K94" s="6">
        <f t="shared" si="25"/>
        <v>21573.3</v>
      </c>
      <c r="L94" s="81">
        <v>0</v>
      </c>
      <c r="M94" s="81">
        <v>21573.3</v>
      </c>
      <c r="N94" s="81">
        <v>944357.55</v>
      </c>
      <c r="O94" s="81">
        <v>140948.5</v>
      </c>
      <c r="P94" s="6">
        <f t="shared" si="26"/>
        <v>316509.95</v>
      </c>
      <c r="Q94" s="81">
        <v>0</v>
      </c>
      <c r="R94" s="81">
        <v>246817.65</v>
      </c>
      <c r="S94" s="81">
        <v>69692.3</v>
      </c>
      <c r="T94" s="81">
        <v>0</v>
      </c>
      <c r="U94" s="10"/>
      <c r="V94" s="81">
        <v>80630.3</v>
      </c>
      <c r="W94" s="81">
        <v>0</v>
      </c>
      <c r="X94" s="81">
        <v>0</v>
      </c>
      <c r="Y94" s="81">
        <v>765645.2</v>
      </c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4.1" customHeight="1" x14ac:dyDescent="0.25">
      <c r="A95" s="1" t="s">
        <v>183</v>
      </c>
      <c r="B95" s="1" t="s">
        <v>184</v>
      </c>
      <c r="C95" s="5">
        <f t="shared" si="23"/>
        <v>11904281.500000002</v>
      </c>
      <c r="D95" s="6">
        <f t="shared" si="24"/>
        <v>8896852.8000000007</v>
      </c>
      <c r="E95" s="81">
        <v>7096744.7000000002</v>
      </c>
      <c r="F95" s="81">
        <v>163523.5</v>
      </c>
      <c r="G95" s="81">
        <v>490562.4</v>
      </c>
      <c r="H95" s="81">
        <v>5880</v>
      </c>
      <c r="I95" s="81">
        <v>1140142.2</v>
      </c>
      <c r="J95" s="81">
        <v>0</v>
      </c>
      <c r="K95" s="6">
        <f t="shared" si="25"/>
        <v>100603.6</v>
      </c>
      <c r="L95" s="81">
        <v>0</v>
      </c>
      <c r="M95" s="81">
        <v>100603.6</v>
      </c>
      <c r="N95" s="81">
        <v>1095027.3</v>
      </c>
      <c r="O95" s="81">
        <v>151255.29999999999</v>
      </c>
      <c r="P95" s="6">
        <f t="shared" si="26"/>
        <v>33832.800000000003</v>
      </c>
      <c r="Q95" s="81">
        <v>0</v>
      </c>
      <c r="R95" s="81">
        <v>28867.8</v>
      </c>
      <c r="S95" s="81">
        <v>4965</v>
      </c>
      <c r="T95" s="81">
        <v>0</v>
      </c>
      <c r="U95" s="10"/>
      <c r="V95" s="81">
        <v>261536.9</v>
      </c>
      <c r="W95" s="81">
        <v>0</v>
      </c>
      <c r="X95" s="81">
        <v>274933.09999999998</v>
      </c>
      <c r="Y95" s="81">
        <v>1090239.7</v>
      </c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4.1" customHeight="1" x14ac:dyDescent="0.25">
      <c r="A96" s="1" t="s">
        <v>185</v>
      </c>
      <c r="B96" s="1" t="s">
        <v>186</v>
      </c>
      <c r="C96" s="5">
        <f t="shared" si="23"/>
        <v>853458.27</v>
      </c>
      <c r="D96" s="6">
        <f t="shared" si="24"/>
        <v>739334.54999999993</v>
      </c>
      <c r="E96" s="81">
        <v>669215.94999999995</v>
      </c>
      <c r="F96" s="81">
        <v>19746</v>
      </c>
      <c r="G96" s="81">
        <v>48839.35</v>
      </c>
      <c r="H96" s="81">
        <v>0</v>
      </c>
      <c r="I96" s="81">
        <v>1533.25</v>
      </c>
      <c r="J96" s="81">
        <v>0</v>
      </c>
      <c r="K96" s="6">
        <f t="shared" si="25"/>
        <v>4724.37</v>
      </c>
      <c r="L96" s="81">
        <v>0</v>
      </c>
      <c r="M96" s="81">
        <v>4724.37</v>
      </c>
      <c r="N96" s="81">
        <v>16345.15</v>
      </c>
      <c r="O96" s="81">
        <v>11206.8</v>
      </c>
      <c r="P96" s="6">
        <f t="shared" si="26"/>
        <v>47919.25</v>
      </c>
      <c r="Q96" s="81">
        <v>0</v>
      </c>
      <c r="R96" s="81">
        <v>3718</v>
      </c>
      <c r="S96" s="81">
        <v>44201.25</v>
      </c>
      <c r="T96" s="81">
        <v>0</v>
      </c>
      <c r="U96" s="10"/>
      <c r="V96" s="81">
        <v>2387</v>
      </c>
      <c r="W96" s="81">
        <v>0</v>
      </c>
      <c r="X96" s="81">
        <v>31541.15</v>
      </c>
      <c r="Y96" s="81">
        <v>0</v>
      </c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4.1" customHeight="1" x14ac:dyDescent="0.25">
      <c r="A97" s="1" t="s">
        <v>187</v>
      </c>
      <c r="B97" s="1" t="s">
        <v>188</v>
      </c>
      <c r="C97" s="5">
        <f t="shared" si="23"/>
        <v>3600830.9799999995</v>
      </c>
      <c r="D97" s="6">
        <f t="shared" si="24"/>
        <v>2022923.7999999998</v>
      </c>
      <c r="E97" s="81">
        <v>1661910.25</v>
      </c>
      <c r="F97" s="81">
        <v>17878.150000000001</v>
      </c>
      <c r="G97" s="81">
        <v>165983</v>
      </c>
      <c r="H97" s="81">
        <v>0</v>
      </c>
      <c r="I97" s="81">
        <v>177152.4</v>
      </c>
      <c r="J97" s="81">
        <v>276</v>
      </c>
      <c r="K97" s="6">
        <f t="shared" si="25"/>
        <v>104749.92</v>
      </c>
      <c r="L97" s="81">
        <v>200</v>
      </c>
      <c r="M97" s="81">
        <v>104549.92</v>
      </c>
      <c r="N97" s="81">
        <v>448136.9</v>
      </c>
      <c r="O97" s="81">
        <v>51322.2</v>
      </c>
      <c r="P97" s="6">
        <f t="shared" si="26"/>
        <v>523791.86</v>
      </c>
      <c r="Q97" s="81">
        <v>0</v>
      </c>
      <c r="R97" s="81">
        <v>3985</v>
      </c>
      <c r="S97" s="81">
        <v>519806.86</v>
      </c>
      <c r="T97" s="81">
        <v>0</v>
      </c>
      <c r="U97" s="10"/>
      <c r="V97" s="81">
        <v>293220</v>
      </c>
      <c r="W97" s="81">
        <v>0</v>
      </c>
      <c r="X97" s="81">
        <v>0</v>
      </c>
      <c r="Y97" s="81">
        <v>156410.29999999999</v>
      </c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4.1" customHeight="1" x14ac:dyDescent="0.25">
      <c r="A98" s="1" t="s">
        <v>189</v>
      </c>
      <c r="B98" s="1" t="s">
        <v>190</v>
      </c>
      <c r="C98" s="5">
        <f t="shared" si="23"/>
        <v>14523548.17</v>
      </c>
      <c r="D98" s="6">
        <f t="shared" si="24"/>
        <v>8943205.5499999989</v>
      </c>
      <c r="E98" s="81">
        <v>7244901.0999999996</v>
      </c>
      <c r="F98" s="81">
        <v>344406.15</v>
      </c>
      <c r="G98" s="81">
        <v>801812.85</v>
      </c>
      <c r="H98" s="81">
        <v>13585</v>
      </c>
      <c r="I98" s="81">
        <v>538500.44999999995</v>
      </c>
      <c r="J98" s="81">
        <v>0</v>
      </c>
      <c r="K98" s="6">
        <f t="shared" si="25"/>
        <v>228624.93</v>
      </c>
      <c r="L98" s="81">
        <v>0</v>
      </c>
      <c r="M98" s="81">
        <v>228624.93</v>
      </c>
      <c r="N98" s="81">
        <v>1762069.51</v>
      </c>
      <c r="O98" s="81">
        <v>263082.3</v>
      </c>
      <c r="P98" s="6">
        <f t="shared" si="26"/>
        <v>1579338.08</v>
      </c>
      <c r="Q98" s="81">
        <v>0</v>
      </c>
      <c r="R98" s="81">
        <v>36128</v>
      </c>
      <c r="S98" s="81">
        <v>1543210.08</v>
      </c>
      <c r="T98" s="81">
        <v>0</v>
      </c>
      <c r="U98" s="10"/>
      <c r="V98" s="81">
        <v>842714.65</v>
      </c>
      <c r="W98" s="81">
        <v>0</v>
      </c>
      <c r="X98" s="81">
        <v>198693.1</v>
      </c>
      <c r="Y98" s="81">
        <v>705820.05</v>
      </c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4.1" customHeight="1" x14ac:dyDescent="0.25">
      <c r="A99" s="1" t="s">
        <v>191</v>
      </c>
      <c r="B99" s="1" t="s">
        <v>192</v>
      </c>
      <c r="C99" s="5">
        <f t="shared" si="23"/>
        <v>502875.81000000011</v>
      </c>
      <c r="D99" s="6">
        <f t="shared" si="24"/>
        <v>366414.85000000003</v>
      </c>
      <c r="E99" s="81">
        <v>315110</v>
      </c>
      <c r="F99" s="81">
        <v>10272.9</v>
      </c>
      <c r="G99" s="81">
        <v>39831.949999999997</v>
      </c>
      <c r="H99" s="81">
        <v>1200</v>
      </c>
      <c r="I99" s="81">
        <v>0</v>
      </c>
      <c r="J99" s="81">
        <v>0</v>
      </c>
      <c r="K99" s="6">
        <f t="shared" si="25"/>
        <v>22.21</v>
      </c>
      <c r="L99" s="81">
        <v>0</v>
      </c>
      <c r="M99" s="81">
        <v>22.21</v>
      </c>
      <c r="N99" s="81">
        <v>35166.199999999997</v>
      </c>
      <c r="O99" s="81">
        <v>11011.9</v>
      </c>
      <c r="P99" s="6">
        <f t="shared" si="26"/>
        <v>9365</v>
      </c>
      <c r="Q99" s="81">
        <v>0</v>
      </c>
      <c r="R99" s="81">
        <v>9365</v>
      </c>
      <c r="S99" s="81">
        <v>0</v>
      </c>
      <c r="T99" s="81">
        <v>0</v>
      </c>
      <c r="U99" s="10"/>
      <c r="V99" s="81">
        <v>64007.45</v>
      </c>
      <c r="W99" s="81">
        <v>0</v>
      </c>
      <c r="X99" s="81">
        <v>16888.2</v>
      </c>
      <c r="Y99" s="81">
        <v>0</v>
      </c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4.1" customHeight="1" x14ac:dyDescent="0.25">
      <c r="A100" s="1" t="s">
        <v>193</v>
      </c>
      <c r="B100" s="1" t="s">
        <v>194</v>
      </c>
      <c r="C100" s="5">
        <f t="shared" si="23"/>
        <v>7178137.3000000007</v>
      </c>
      <c r="D100" s="6">
        <f t="shared" si="24"/>
        <v>4286212.05</v>
      </c>
      <c r="E100" s="81">
        <v>3552822.15</v>
      </c>
      <c r="F100" s="81">
        <v>70900.600000000006</v>
      </c>
      <c r="G100" s="81">
        <v>487368.4</v>
      </c>
      <c r="H100" s="81">
        <v>5100</v>
      </c>
      <c r="I100" s="81">
        <v>170020.9</v>
      </c>
      <c r="J100" s="81">
        <v>0</v>
      </c>
      <c r="K100" s="6">
        <f t="shared" si="25"/>
        <v>93542.399999999994</v>
      </c>
      <c r="L100" s="81">
        <v>0</v>
      </c>
      <c r="M100" s="81">
        <v>93542.399999999994</v>
      </c>
      <c r="N100" s="81">
        <v>854010.75</v>
      </c>
      <c r="O100" s="81">
        <v>97782.5</v>
      </c>
      <c r="P100" s="6">
        <f t="shared" si="26"/>
        <v>11532.95</v>
      </c>
      <c r="Q100" s="81">
        <v>0</v>
      </c>
      <c r="R100" s="81">
        <v>9456</v>
      </c>
      <c r="S100" s="81">
        <v>2076.9499999999998</v>
      </c>
      <c r="T100" s="81">
        <v>0</v>
      </c>
      <c r="U100" s="10"/>
      <c r="V100" s="81">
        <v>587986.4</v>
      </c>
      <c r="W100" s="81">
        <v>0</v>
      </c>
      <c r="X100" s="81">
        <v>789237.25</v>
      </c>
      <c r="Y100" s="81">
        <v>457833</v>
      </c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4.1" customHeight="1" x14ac:dyDescent="0.25">
      <c r="A101" s="1" t="s">
        <v>195</v>
      </c>
      <c r="B101" s="1" t="s">
        <v>196</v>
      </c>
      <c r="C101" s="5">
        <f t="shared" si="23"/>
        <v>77254737.299999982</v>
      </c>
      <c r="D101" s="6">
        <f t="shared" si="24"/>
        <v>51370560.249999993</v>
      </c>
      <c r="E101" s="81">
        <v>25364130.600000001</v>
      </c>
      <c r="F101" s="81">
        <v>16564301.699999999</v>
      </c>
      <c r="G101" s="81">
        <v>5302807.8</v>
      </c>
      <c r="H101" s="81">
        <v>51716</v>
      </c>
      <c r="I101" s="81">
        <v>4087604.15</v>
      </c>
      <c r="J101" s="81">
        <v>0</v>
      </c>
      <c r="K101" s="6">
        <f t="shared" si="25"/>
        <v>1271980.42</v>
      </c>
      <c r="L101" s="81">
        <v>0</v>
      </c>
      <c r="M101" s="81">
        <v>1271980.42</v>
      </c>
      <c r="N101" s="81">
        <v>10901799.67</v>
      </c>
      <c r="O101" s="81">
        <v>708524.3</v>
      </c>
      <c r="P101" s="6">
        <f t="shared" si="26"/>
        <v>8122742.0600000005</v>
      </c>
      <c r="Q101" s="81">
        <v>0</v>
      </c>
      <c r="R101" s="81">
        <v>3710955.95</v>
      </c>
      <c r="S101" s="81">
        <v>4411786.1100000003</v>
      </c>
      <c r="T101" s="81">
        <v>0</v>
      </c>
      <c r="U101" s="10"/>
      <c r="V101" s="81">
        <v>850699.15</v>
      </c>
      <c r="W101" s="81">
        <v>0</v>
      </c>
      <c r="X101" s="81">
        <v>1231091.6000000001</v>
      </c>
      <c r="Y101" s="81">
        <v>2797339.85</v>
      </c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4.1" customHeight="1" x14ac:dyDescent="0.25">
      <c r="A102" s="1" t="s">
        <v>197</v>
      </c>
      <c r="B102" s="1" t="s">
        <v>198</v>
      </c>
      <c r="C102" s="5">
        <f t="shared" si="23"/>
        <v>385606.51999999996</v>
      </c>
      <c r="D102" s="6">
        <f t="shared" si="24"/>
        <v>306591.74999999994</v>
      </c>
      <c r="E102" s="81">
        <v>261376</v>
      </c>
      <c r="F102" s="81">
        <v>489.55</v>
      </c>
      <c r="G102" s="81">
        <v>20087.599999999999</v>
      </c>
      <c r="H102" s="81">
        <v>0</v>
      </c>
      <c r="I102" s="81">
        <v>24638.6</v>
      </c>
      <c r="J102" s="81">
        <v>0</v>
      </c>
      <c r="K102" s="6">
        <f t="shared" si="25"/>
        <v>1565.32</v>
      </c>
      <c r="L102" s="81">
        <v>0</v>
      </c>
      <c r="M102" s="81">
        <v>1565.32</v>
      </c>
      <c r="N102" s="81">
        <v>27889.85</v>
      </c>
      <c r="O102" s="81">
        <v>4742.2</v>
      </c>
      <c r="P102" s="6">
        <f t="shared" si="26"/>
        <v>25935</v>
      </c>
      <c r="Q102" s="81">
        <v>0</v>
      </c>
      <c r="R102" s="81">
        <v>0</v>
      </c>
      <c r="S102" s="81">
        <v>25935</v>
      </c>
      <c r="T102" s="81">
        <v>0</v>
      </c>
      <c r="U102" s="10"/>
      <c r="V102" s="81">
        <v>18882.400000000001</v>
      </c>
      <c r="W102" s="81">
        <v>0</v>
      </c>
      <c r="X102" s="81">
        <v>0</v>
      </c>
      <c r="Y102" s="81">
        <v>0</v>
      </c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4.1" customHeight="1" x14ac:dyDescent="0.25">
      <c r="A103" s="1" t="s">
        <v>199</v>
      </c>
      <c r="B103" s="1" t="s">
        <v>200</v>
      </c>
      <c r="C103" s="5">
        <f t="shared" si="23"/>
        <v>11877580.039999999</v>
      </c>
      <c r="D103" s="6">
        <f t="shared" si="24"/>
        <v>7333279.4500000002</v>
      </c>
      <c r="E103" s="81">
        <v>5757020.1500000004</v>
      </c>
      <c r="F103" s="81">
        <v>481636.4</v>
      </c>
      <c r="G103" s="81">
        <v>685943.05</v>
      </c>
      <c r="H103" s="81">
        <v>10704</v>
      </c>
      <c r="I103" s="81">
        <v>397975.85</v>
      </c>
      <c r="J103" s="81">
        <v>0</v>
      </c>
      <c r="K103" s="6">
        <f t="shared" si="25"/>
        <v>273507.05</v>
      </c>
      <c r="L103" s="81">
        <v>0</v>
      </c>
      <c r="M103" s="81">
        <v>273507.05</v>
      </c>
      <c r="N103" s="81">
        <v>1255625</v>
      </c>
      <c r="O103" s="81">
        <v>170721.4</v>
      </c>
      <c r="P103" s="6">
        <f t="shared" si="26"/>
        <v>468261.2</v>
      </c>
      <c r="Q103" s="81">
        <v>26946.6</v>
      </c>
      <c r="R103" s="81">
        <v>411892.65</v>
      </c>
      <c r="S103" s="81">
        <v>29421.95</v>
      </c>
      <c r="T103" s="81">
        <v>0</v>
      </c>
      <c r="U103" s="10"/>
      <c r="V103" s="81">
        <v>531396.65</v>
      </c>
      <c r="W103" s="81">
        <v>0</v>
      </c>
      <c r="X103" s="81">
        <v>785114.54</v>
      </c>
      <c r="Y103" s="81">
        <v>1059674.75</v>
      </c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4.1" customHeight="1" x14ac:dyDescent="0.25">
      <c r="A104" s="1" t="s">
        <v>201</v>
      </c>
      <c r="B104" s="1" t="s">
        <v>202</v>
      </c>
      <c r="C104" s="5">
        <f t="shared" si="23"/>
        <v>8904357.1899999995</v>
      </c>
      <c r="D104" s="6">
        <f t="shared" si="24"/>
        <v>6098356.7999999998</v>
      </c>
      <c r="E104" s="81">
        <v>5380680.6500000004</v>
      </c>
      <c r="F104" s="81">
        <v>143991.1</v>
      </c>
      <c r="G104" s="81">
        <v>290079.45</v>
      </c>
      <c r="H104" s="81">
        <v>5560</v>
      </c>
      <c r="I104" s="81">
        <v>278045.59999999998</v>
      </c>
      <c r="J104" s="81">
        <v>0</v>
      </c>
      <c r="K104" s="6">
        <f t="shared" si="25"/>
        <v>118431.41</v>
      </c>
      <c r="L104" s="81">
        <v>810</v>
      </c>
      <c r="M104" s="81">
        <v>117621.41</v>
      </c>
      <c r="N104" s="81">
        <v>1252997.6399999999</v>
      </c>
      <c r="O104" s="81">
        <v>133218.1</v>
      </c>
      <c r="P104" s="6">
        <f t="shared" si="26"/>
        <v>15951.45</v>
      </c>
      <c r="Q104" s="81">
        <v>0</v>
      </c>
      <c r="R104" s="81">
        <v>11981.4</v>
      </c>
      <c r="S104" s="81">
        <v>3970.05</v>
      </c>
      <c r="T104" s="81">
        <v>0</v>
      </c>
      <c r="U104" s="10"/>
      <c r="V104" s="81">
        <v>476853.8</v>
      </c>
      <c r="W104" s="81">
        <v>0</v>
      </c>
      <c r="X104" s="81">
        <v>69802.600000000006</v>
      </c>
      <c r="Y104" s="81">
        <v>738745.39</v>
      </c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4.1" customHeight="1" x14ac:dyDescent="0.25">
      <c r="A105" s="1">
        <v>2235</v>
      </c>
      <c r="B105" s="1" t="s">
        <v>203</v>
      </c>
      <c r="C105" s="5">
        <f t="shared" si="23"/>
        <v>5314630.8999999994</v>
      </c>
      <c r="D105" s="6">
        <f t="shared" si="24"/>
        <v>3923496.1</v>
      </c>
      <c r="E105" s="81">
        <v>2842185.5</v>
      </c>
      <c r="F105" s="81">
        <v>332869.40000000002</v>
      </c>
      <c r="G105" s="81">
        <v>332292.2</v>
      </c>
      <c r="H105" s="81">
        <v>0</v>
      </c>
      <c r="I105" s="81">
        <v>416149</v>
      </c>
      <c r="J105" s="81">
        <v>0</v>
      </c>
      <c r="K105" s="6">
        <f t="shared" si="25"/>
        <v>143549.29999999999</v>
      </c>
      <c r="L105" s="81">
        <v>0</v>
      </c>
      <c r="M105" s="81">
        <v>143549.29999999999</v>
      </c>
      <c r="N105" s="81">
        <v>522762.3</v>
      </c>
      <c r="O105" s="81">
        <v>77401.600000000006</v>
      </c>
      <c r="P105" s="6">
        <f t="shared" si="26"/>
        <v>129668.25</v>
      </c>
      <c r="Q105" s="81">
        <v>0</v>
      </c>
      <c r="R105" s="81">
        <v>108931</v>
      </c>
      <c r="S105" s="81">
        <v>20737.25</v>
      </c>
      <c r="T105" s="81">
        <v>0</v>
      </c>
      <c r="U105" s="10"/>
      <c r="V105" s="81">
        <v>226110.35</v>
      </c>
      <c r="W105" s="81">
        <v>0</v>
      </c>
      <c r="X105" s="81">
        <v>0</v>
      </c>
      <c r="Y105" s="81">
        <v>291643</v>
      </c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4.1" customHeight="1" x14ac:dyDescent="0.25">
      <c r="A106" s="1">
        <v>2236</v>
      </c>
      <c r="B106" s="1" t="s">
        <v>448</v>
      </c>
      <c r="C106" s="5">
        <f t="shared" ref="C106:C107" si="27">SUM(D106,J106:K106,N106:P106,V106:Y106)</f>
        <v>42270002.32</v>
      </c>
      <c r="D106" s="6">
        <f t="shared" ref="D106:D107" si="28">SUM(E106:I106)</f>
        <v>21887699.950000003</v>
      </c>
      <c r="E106" s="81">
        <v>17419321.850000001</v>
      </c>
      <c r="F106" s="81">
        <v>975945.75</v>
      </c>
      <c r="G106" s="81">
        <v>2221882.6</v>
      </c>
      <c r="H106" s="81">
        <v>85883.6</v>
      </c>
      <c r="I106" s="81">
        <v>1184666.1499999999</v>
      </c>
      <c r="J106" s="81">
        <v>0</v>
      </c>
      <c r="K106" s="6">
        <f t="shared" si="25"/>
        <v>513484.13</v>
      </c>
      <c r="L106" s="81">
        <v>0</v>
      </c>
      <c r="M106" s="81">
        <v>513484.13</v>
      </c>
      <c r="N106" s="81">
        <v>11323302.439999999</v>
      </c>
      <c r="O106" s="81">
        <v>598806.05000000005</v>
      </c>
      <c r="P106" s="6">
        <f t="shared" si="26"/>
        <v>2610450.9500000002</v>
      </c>
      <c r="Q106" s="81">
        <v>0</v>
      </c>
      <c r="R106" s="81">
        <v>1915974.7</v>
      </c>
      <c r="S106" s="81">
        <v>694476.25</v>
      </c>
      <c r="T106" s="81">
        <v>0</v>
      </c>
      <c r="U106" s="10"/>
      <c r="V106" s="81">
        <v>1864511.25</v>
      </c>
      <c r="W106" s="81">
        <v>0</v>
      </c>
      <c r="X106" s="81">
        <v>4315</v>
      </c>
      <c r="Y106" s="81">
        <v>3467432.55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4.1" customHeight="1" x14ac:dyDescent="0.25">
      <c r="A107" s="1">
        <v>2237</v>
      </c>
      <c r="B107" s="1" t="s">
        <v>454</v>
      </c>
      <c r="C107" s="5">
        <f t="shared" si="27"/>
        <v>9811090.7300000004</v>
      </c>
      <c r="D107" s="6">
        <f t="shared" si="28"/>
        <v>6876591.2000000002</v>
      </c>
      <c r="E107" s="81">
        <v>5812499</v>
      </c>
      <c r="F107" s="81">
        <v>117202.9</v>
      </c>
      <c r="G107" s="81">
        <v>468778.25</v>
      </c>
      <c r="H107" s="81">
        <v>7162.5</v>
      </c>
      <c r="I107" s="81">
        <v>470948.55</v>
      </c>
      <c r="J107" s="81">
        <v>0</v>
      </c>
      <c r="K107" s="6">
        <f t="shared" si="25"/>
        <v>378499.2</v>
      </c>
      <c r="L107" s="81">
        <v>0</v>
      </c>
      <c r="M107" s="81">
        <v>378499.2</v>
      </c>
      <c r="N107" s="81">
        <v>1233636.7</v>
      </c>
      <c r="O107" s="81">
        <v>154342.9</v>
      </c>
      <c r="P107" s="6">
        <f t="shared" si="26"/>
        <v>141799.5</v>
      </c>
      <c r="Q107" s="81">
        <v>0</v>
      </c>
      <c r="R107" s="81">
        <v>139539.75</v>
      </c>
      <c r="S107" s="81">
        <v>2259.75</v>
      </c>
      <c r="T107" s="81">
        <v>0</v>
      </c>
      <c r="U107" s="10"/>
      <c r="V107" s="81">
        <v>505700.95</v>
      </c>
      <c r="W107" s="81">
        <v>0</v>
      </c>
      <c r="X107" s="81">
        <v>65121.23</v>
      </c>
      <c r="Y107" s="81">
        <v>455399.05</v>
      </c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4.1" customHeight="1" x14ac:dyDescent="0.25">
      <c r="C108" s="5"/>
      <c r="D108" s="6"/>
      <c r="E108" s="10"/>
      <c r="F108" s="10"/>
      <c r="G108" s="10"/>
      <c r="H108" s="10"/>
      <c r="I108" s="10"/>
      <c r="J108" s="6"/>
      <c r="K108" s="6"/>
      <c r="L108" s="10"/>
      <c r="M108" s="10"/>
      <c r="N108" s="6"/>
      <c r="O108" s="6"/>
      <c r="P108" s="6"/>
      <c r="Q108" s="10"/>
      <c r="R108" s="10"/>
      <c r="S108" s="10"/>
      <c r="T108" s="10"/>
      <c r="U108" s="10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s="2" customFormat="1" ht="14.1" customHeight="1" x14ac:dyDescent="0.25">
      <c r="B109" s="2" t="s">
        <v>204</v>
      </c>
      <c r="C109" s="5">
        <f t="shared" ref="C109:T109" si="29">SUM(C110:C126)</f>
        <v>179754137.48999998</v>
      </c>
      <c r="D109" s="5">
        <f t="shared" si="29"/>
        <v>114451342.45999999</v>
      </c>
      <c r="E109" s="9">
        <f t="shared" si="29"/>
        <v>83493045.789999992</v>
      </c>
      <c r="F109" s="9">
        <f t="shared" si="29"/>
        <v>4820106.0999999996</v>
      </c>
      <c r="G109" s="9">
        <f t="shared" si="29"/>
        <v>9902192.3200000003</v>
      </c>
      <c r="H109" s="9">
        <f t="shared" si="29"/>
        <v>245601.8</v>
      </c>
      <c r="I109" s="9">
        <f t="shared" si="29"/>
        <v>15990396.449999999</v>
      </c>
      <c r="J109" s="5">
        <f t="shared" si="29"/>
        <v>0</v>
      </c>
      <c r="K109" s="5">
        <f t="shared" si="29"/>
        <v>7525098.8699999992</v>
      </c>
      <c r="L109" s="9">
        <f t="shared" si="29"/>
        <v>1166096.8</v>
      </c>
      <c r="M109" s="9">
        <f t="shared" si="29"/>
        <v>6359002.0700000003</v>
      </c>
      <c r="N109" s="5">
        <f t="shared" si="29"/>
        <v>27260796.670000006</v>
      </c>
      <c r="O109" s="5">
        <f t="shared" si="29"/>
        <v>2722699</v>
      </c>
      <c r="P109" s="5">
        <f t="shared" si="29"/>
        <v>8636493.8599999994</v>
      </c>
      <c r="Q109" s="9">
        <f t="shared" si="29"/>
        <v>0</v>
      </c>
      <c r="R109" s="9">
        <f t="shared" si="29"/>
        <v>3492105.4999999995</v>
      </c>
      <c r="S109" s="9">
        <f t="shared" si="29"/>
        <v>5144388.3599999994</v>
      </c>
      <c r="T109" s="9">
        <f t="shared" si="29"/>
        <v>0</v>
      </c>
      <c r="U109" s="9"/>
      <c r="V109" s="5">
        <f>SUM(V110:V126)</f>
        <v>6021124.1000000006</v>
      </c>
      <c r="W109" s="5">
        <f>SUM(W110:W126)</f>
        <v>0</v>
      </c>
      <c r="X109" s="5">
        <f>SUM(X110:X126)</f>
        <v>926967.58</v>
      </c>
      <c r="Y109" s="5">
        <f>SUM(Y110:Y126)</f>
        <v>12209614.950000001</v>
      </c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</row>
    <row r="110" spans="1:46" ht="14.1" customHeight="1" x14ac:dyDescent="0.25">
      <c r="A110" s="1" t="s">
        <v>205</v>
      </c>
      <c r="B110" s="1" t="s">
        <v>206</v>
      </c>
      <c r="C110" s="5">
        <f t="shared" ref="C110:C125" si="30">SUM(D110,J110:K110,N110:P110,V110:Y110)</f>
        <v>7460923.8700000001</v>
      </c>
      <c r="D110" s="6">
        <f t="shared" ref="D110:D125" si="31">SUM(E110:I110)</f>
        <v>4734915.05</v>
      </c>
      <c r="E110" s="81">
        <v>3977717.15</v>
      </c>
      <c r="F110" s="81">
        <v>160879.45000000001</v>
      </c>
      <c r="G110" s="81">
        <v>436542.85</v>
      </c>
      <c r="H110" s="81">
        <v>6750</v>
      </c>
      <c r="I110" s="81">
        <v>153025.60000000001</v>
      </c>
      <c r="J110" s="81">
        <v>0</v>
      </c>
      <c r="K110" s="6">
        <f t="shared" ref="K110:K126" si="32">SUM(L110:M110)</f>
        <v>267687.05</v>
      </c>
      <c r="L110" s="81">
        <v>0</v>
      </c>
      <c r="M110" s="81">
        <v>267687.05</v>
      </c>
      <c r="N110" s="81">
        <v>1157517.8</v>
      </c>
      <c r="O110" s="81">
        <v>93259.6</v>
      </c>
      <c r="P110" s="6">
        <f t="shared" ref="P110:P126" si="33">SUM(Q110:T110)</f>
        <v>255235.99</v>
      </c>
      <c r="Q110" s="81">
        <v>0</v>
      </c>
      <c r="R110" s="81">
        <v>227215</v>
      </c>
      <c r="S110" s="81">
        <v>28020.99</v>
      </c>
      <c r="T110" s="81">
        <v>0</v>
      </c>
      <c r="U110" s="10"/>
      <c r="V110" s="81">
        <v>65188.75</v>
      </c>
      <c r="W110" s="81">
        <v>0</v>
      </c>
      <c r="X110" s="81">
        <v>27719.73</v>
      </c>
      <c r="Y110" s="81">
        <v>859399.9</v>
      </c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4.1" customHeight="1" x14ac:dyDescent="0.25">
      <c r="A111" s="1" t="s">
        <v>207</v>
      </c>
      <c r="B111" s="1" t="s">
        <v>208</v>
      </c>
      <c r="C111" s="5">
        <f t="shared" si="30"/>
        <v>23457880.98</v>
      </c>
      <c r="D111" s="6">
        <f t="shared" si="31"/>
        <v>15348365.560000001</v>
      </c>
      <c r="E111" s="81">
        <v>11957363.109999999</v>
      </c>
      <c r="F111" s="81">
        <v>194677.55</v>
      </c>
      <c r="G111" s="81">
        <v>2386046.1</v>
      </c>
      <c r="H111" s="81">
        <v>17680</v>
      </c>
      <c r="I111" s="81">
        <v>792598.8</v>
      </c>
      <c r="J111" s="81">
        <v>0</v>
      </c>
      <c r="K111" s="6">
        <f t="shared" si="32"/>
        <v>334785.06</v>
      </c>
      <c r="L111" s="81">
        <v>0</v>
      </c>
      <c r="M111" s="81">
        <v>334785.06</v>
      </c>
      <c r="N111" s="81">
        <v>4118992.31</v>
      </c>
      <c r="O111" s="81">
        <v>335617.9</v>
      </c>
      <c r="P111" s="6">
        <f t="shared" si="33"/>
        <v>287058.05</v>
      </c>
      <c r="Q111" s="81">
        <v>0</v>
      </c>
      <c r="R111" s="81">
        <v>107988</v>
      </c>
      <c r="S111" s="81">
        <v>179070.05</v>
      </c>
      <c r="T111" s="81">
        <v>0</v>
      </c>
      <c r="U111" s="10"/>
      <c r="V111" s="81">
        <v>1544849</v>
      </c>
      <c r="W111" s="81">
        <v>0</v>
      </c>
      <c r="X111" s="81">
        <v>0</v>
      </c>
      <c r="Y111" s="81">
        <v>1488213.1</v>
      </c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4.1" customHeight="1" x14ac:dyDescent="0.25">
      <c r="A112" s="1" t="s">
        <v>209</v>
      </c>
      <c r="B112" s="1" t="s">
        <v>210</v>
      </c>
      <c r="C112" s="5">
        <f t="shared" si="30"/>
        <v>6690550.4300000016</v>
      </c>
      <c r="D112" s="6">
        <f t="shared" si="31"/>
        <v>4011550.25</v>
      </c>
      <c r="E112" s="81">
        <v>2610545.2999999998</v>
      </c>
      <c r="F112" s="81">
        <v>693730.9</v>
      </c>
      <c r="G112" s="81">
        <v>526715.05000000005</v>
      </c>
      <c r="H112" s="81">
        <v>4730</v>
      </c>
      <c r="I112" s="81">
        <v>175829</v>
      </c>
      <c r="J112" s="81">
        <v>0</v>
      </c>
      <c r="K112" s="6">
        <f t="shared" si="32"/>
        <v>1105954.53</v>
      </c>
      <c r="L112" s="81">
        <v>533500</v>
      </c>
      <c r="M112" s="81">
        <v>572454.53</v>
      </c>
      <c r="N112" s="81">
        <v>722264.4</v>
      </c>
      <c r="O112" s="81">
        <v>78996.7</v>
      </c>
      <c r="P112" s="6">
        <f t="shared" si="33"/>
        <v>518141.4</v>
      </c>
      <c r="Q112" s="81">
        <v>0</v>
      </c>
      <c r="R112" s="81">
        <v>518141.4</v>
      </c>
      <c r="S112" s="81">
        <v>0</v>
      </c>
      <c r="T112" s="81">
        <v>0</v>
      </c>
      <c r="U112" s="10"/>
      <c r="V112" s="81">
        <v>51460.15</v>
      </c>
      <c r="W112" s="81">
        <v>0</v>
      </c>
      <c r="X112" s="81">
        <v>63000</v>
      </c>
      <c r="Y112" s="81">
        <v>139183</v>
      </c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4.1" customHeight="1" x14ac:dyDescent="0.25">
      <c r="A113" s="1" t="s">
        <v>211</v>
      </c>
      <c r="B113" s="1" t="s">
        <v>212</v>
      </c>
      <c r="C113" s="5">
        <f t="shared" si="30"/>
        <v>2105380.2999999998</v>
      </c>
      <c r="D113" s="6">
        <f t="shared" si="31"/>
        <v>1441315.2999999998</v>
      </c>
      <c r="E113" s="81">
        <v>1277876.1499999999</v>
      </c>
      <c r="F113" s="81">
        <v>25371.65</v>
      </c>
      <c r="G113" s="81">
        <v>72244.3</v>
      </c>
      <c r="H113" s="81">
        <v>2730</v>
      </c>
      <c r="I113" s="81">
        <v>63093.2</v>
      </c>
      <c r="J113" s="81">
        <v>0</v>
      </c>
      <c r="K113" s="6">
        <f t="shared" si="32"/>
        <v>98115.55</v>
      </c>
      <c r="L113" s="81">
        <v>0</v>
      </c>
      <c r="M113" s="81">
        <v>98115.55</v>
      </c>
      <c r="N113" s="81">
        <v>379552.8</v>
      </c>
      <c r="O113" s="81">
        <v>37038.6</v>
      </c>
      <c r="P113" s="6">
        <f t="shared" si="33"/>
        <v>2872.35</v>
      </c>
      <c r="Q113" s="81">
        <v>0</v>
      </c>
      <c r="R113" s="81">
        <v>1360</v>
      </c>
      <c r="S113" s="81">
        <v>1512.35</v>
      </c>
      <c r="T113" s="81">
        <v>0</v>
      </c>
      <c r="U113" s="10"/>
      <c r="V113" s="81">
        <v>16961.55</v>
      </c>
      <c r="W113" s="81">
        <v>0</v>
      </c>
      <c r="X113" s="81">
        <v>70799.149999999994</v>
      </c>
      <c r="Y113" s="81">
        <v>58725</v>
      </c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1:46" ht="14.1" customHeight="1" x14ac:dyDescent="0.25">
      <c r="A114" s="1" t="s">
        <v>213</v>
      </c>
      <c r="B114" s="1" t="s">
        <v>214</v>
      </c>
      <c r="C114" s="5">
        <f t="shared" si="30"/>
        <v>2851535.8200000008</v>
      </c>
      <c r="D114" s="6">
        <f t="shared" si="31"/>
        <v>1941939.87</v>
      </c>
      <c r="E114" s="81">
        <v>1634612.77</v>
      </c>
      <c r="F114" s="81">
        <v>5691.85</v>
      </c>
      <c r="G114" s="81">
        <v>211285.25</v>
      </c>
      <c r="H114" s="81">
        <v>0</v>
      </c>
      <c r="I114" s="81">
        <v>90350</v>
      </c>
      <c r="J114" s="81">
        <v>0</v>
      </c>
      <c r="K114" s="6">
        <f t="shared" si="32"/>
        <v>191070.45</v>
      </c>
      <c r="L114" s="81">
        <v>0</v>
      </c>
      <c r="M114" s="81">
        <v>191070.45</v>
      </c>
      <c r="N114" s="81">
        <v>477920.9</v>
      </c>
      <c r="O114" s="81">
        <v>53175.8</v>
      </c>
      <c r="P114" s="6">
        <f t="shared" si="33"/>
        <v>11487.7</v>
      </c>
      <c r="Q114" s="81">
        <v>0</v>
      </c>
      <c r="R114" s="81">
        <v>6689.9</v>
      </c>
      <c r="S114" s="81">
        <v>4797.8</v>
      </c>
      <c r="T114" s="81">
        <v>0</v>
      </c>
      <c r="U114" s="10"/>
      <c r="V114" s="81">
        <v>134833.70000000001</v>
      </c>
      <c r="W114" s="81">
        <v>0</v>
      </c>
      <c r="X114" s="81">
        <v>15092.95</v>
      </c>
      <c r="Y114" s="81">
        <v>26014.45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1:46" ht="14.1" customHeight="1" x14ac:dyDescent="0.25">
      <c r="A115" s="1" t="s">
        <v>215</v>
      </c>
      <c r="B115" s="1" t="s">
        <v>216</v>
      </c>
      <c r="C115" s="5">
        <f t="shared" si="30"/>
        <v>1243352.1199999999</v>
      </c>
      <c r="D115" s="6">
        <f t="shared" si="31"/>
        <v>908036.25</v>
      </c>
      <c r="E115" s="81">
        <v>766162.4</v>
      </c>
      <c r="F115" s="81">
        <v>1208.5999999999999</v>
      </c>
      <c r="G115" s="81">
        <v>46022.5</v>
      </c>
      <c r="H115" s="81">
        <v>1950</v>
      </c>
      <c r="I115" s="81">
        <v>92692.75</v>
      </c>
      <c r="J115" s="81">
        <v>0</v>
      </c>
      <c r="K115" s="6">
        <f t="shared" si="32"/>
        <v>25935.82</v>
      </c>
      <c r="L115" s="81">
        <v>0</v>
      </c>
      <c r="M115" s="81">
        <v>25935.82</v>
      </c>
      <c r="N115" s="81">
        <v>148470.35</v>
      </c>
      <c r="O115" s="81">
        <v>29974.6</v>
      </c>
      <c r="P115" s="6">
        <f t="shared" si="33"/>
        <v>243</v>
      </c>
      <c r="Q115" s="81">
        <v>0</v>
      </c>
      <c r="R115" s="81">
        <v>243</v>
      </c>
      <c r="S115" s="81">
        <v>0</v>
      </c>
      <c r="T115" s="81">
        <v>0</v>
      </c>
      <c r="U115" s="10"/>
      <c r="V115" s="81">
        <v>44959.4</v>
      </c>
      <c r="W115" s="81">
        <v>0</v>
      </c>
      <c r="X115" s="81">
        <v>42182.7</v>
      </c>
      <c r="Y115" s="81">
        <v>43550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1:46" ht="14.1" customHeight="1" x14ac:dyDescent="0.25">
      <c r="A116" s="1" t="s">
        <v>217</v>
      </c>
      <c r="B116" s="1" t="s">
        <v>218</v>
      </c>
      <c r="C116" s="5">
        <f t="shared" si="30"/>
        <v>1699047.6499999997</v>
      </c>
      <c r="D116" s="6">
        <f t="shared" si="31"/>
        <v>1164795.05</v>
      </c>
      <c r="E116" s="81">
        <v>1019655.4</v>
      </c>
      <c r="F116" s="81">
        <v>11504.65</v>
      </c>
      <c r="G116" s="81">
        <v>108130.5</v>
      </c>
      <c r="H116" s="81">
        <v>0</v>
      </c>
      <c r="I116" s="81">
        <v>25504.5</v>
      </c>
      <c r="J116" s="81">
        <v>0</v>
      </c>
      <c r="K116" s="6">
        <f t="shared" si="32"/>
        <v>55546.9</v>
      </c>
      <c r="L116" s="81">
        <v>0</v>
      </c>
      <c r="M116" s="81">
        <v>55546.9</v>
      </c>
      <c r="N116" s="81">
        <v>184075.15</v>
      </c>
      <c r="O116" s="81">
        <v>16454.400000000001</v>
      </c>
      <c r="P116" s="6">
        <f t="shared" si="33"/>
        <v>38532.949999999997</v>
      </c>
      <c r="Q116" s="81">
        <v>0</v>
      </c>
      <c r="R116" s="81">
        <v>38477.85</v>
      </c>
      <c r="S116" s="81">
        <v>55.1</v>
      </c>
      <c r="T116" s="81">
        <v>0</v>
      </c>
      <c r="U116" s="10"/>
      <c r="V116" s="81">
        <v>4747.95</v>
      </c>
      <c r="W116" s="81">
        <v>0</v>
      </c>
      <c r="X116" s="81">
        <v>217708.5</v>
      </c>
      <c r="Y116" s="81">
        <v>17186.75</v>
      </c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1:46" ht="14.1" customHeight="1" x14ac:dyDescent="0.25">
      <c r="A117" s="1" t="s">
        <v>219</v>
      </c>
      <c r="B117" s="1" t="s">
        <v>220</v>
      </c>
      <c r="C117" s="5">
        <f t="shared" si="30"/>
        <v>17255733.23</v>
      </c>
      <c r="D117" s="6">
        <f t="shared" si="31"/>
        <v>12148903.4</v>
      </c>
      <c r="E117" s="81">
        <v>1042397</v>
      </c>
      <c r="F117" s="81">
        <v>357142.35</v>
      </c>
      <c r="G117" s="81">
        <v>587350.44999999995</v>
      </c>
      <c r="H117" s="81">
        <v>0</v>
      </c>
      <c r="I117" s="81">
        <v>10162013.6</v>
      </c>
      <c r="J117" s="81">
        <v>0</v>
      </c>
      <c r="K117" s="6">
        <f t="shared" si="32"/>
        <v>344480.13</v>
      </c>
      <c r="L117" s="81">
        <v>144704.25</v>
      </c>
      <c r="M117" s="81">
        <v>199775.88</v>
      </c>
      <c r="N117" s="81">
        <v>1879795.4</v>
      </c>
      <c r="O117" s="81">
        <v>310644.90000000002</v>
      </c>
      <c r="P117" s="6">
        <f t="shared" si="33"/>
        <v>1145808.6000000001</v>
      </c>
      <c r="Q117" s="81">
        <v>0</v>
      </c>
      <c r="R117" s="81">
        <v>213585.95</v>
      </c>
      <c r="S117" s="81">
        <v>932222.65</v>
      </c>
      <c r="T117" s="81">
        <v>0</v>
      </c>
      <c r="U117" s="10"/>
      <c r="V117" s="81">
        <v>966003.15</v>
      </c>
      <c r="W117" s="81">
        <v>0</v>
      </c>
      <c r="X117" s="81">
        <v>33511.65</v>
      </c>
      <c r="Y117" s="81">
        <v>426586</v>
      </c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1:46" ht="14.1" customHeight="1" x14ac:dyDescent="0.25">
      <c r="A118" s="1" t="s">
        <v>221</v>
      </c>
      <c r="B118" s="1" t="s">
        <v>222</v>
      </c>
      <c r="C118" s="5">
        <f t="shared" si="30"/>
        <v>28229371.439999998</v>
      </c>
      <c r="D118" s="6">
        <f t="shared" si="31"/>
        <v>15665001.75</v>
      </c>
      <c r="E118" s="81">
        <v>13049106.93</v>
      </c>
      <c r="F118" s="81">
        <v>655456.1</v>
      </c>
      <c r="G118" s="81">
        <v>1075524.82</v>
      </c>
      <c r="H118" s="81">
        <v>26150.05</v>
      </c>
      <c r="I118" s="81">
        <v>858763.85</v>
      </c>
      <c r="J118" s="81">
        <v>0</v>
      </c>
      <c r="K118" s="6">
        <f t="shared" si="32"/>
        <v>464655.4</v>
      </c>
      <c r="L118" s="81">
        <v>0</v>
      </c>
      <c r="M118" s="81">
        <v>464655.4</v>
      </c>
      <c r="N118" s="81">
        <v>5340018.82</v>
      </c>
      <c r="O118" s="81">
        <v>412791</v>
      </c>
      <c r="P118" s="6">
        <f t="shared" si="33"/>
        <v>2031041.2000000002</v>
      </c>
      <c r="Q118" s="81">
        <v>0</v>
      </c>
      <c r="R118" s="81">
        <v>980741.4</v>
      </c>
      <c r="S118" s="81">
        <v>1050299.8</v>
      </c>
      <c r="T118" s="81">
        <v>0</v>
      </c>
      <c r="U118" s="10"/>
      <c r="V118" s="81">
        <v>631641.30000000005</v>
      </c>
      <c r="W118" s="81">
        <v>0</v>
      </c>
      <c r="X118" s="81">
        <v>375823.79</v>
      </c>
      <c r="Y118" s="81">
        <v>3308398.18</v>
      </c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1:46" ht="14.1" customHeight="1" x14ac:dyDescent="0.25">
      <c r="A119" s="1" t="s">
        <v>223</v>
      </c>
      <c r="B119" s="1" t="s">
        <v>224</v>
      </c>
      <c r="C119" s="5">
        <f t="shared" si="30"/>
        <v>2551352.7600000002</v>
      </c>
      <c r="D119" s="6">
        <f t="shared" si="31"/>
        <v>2106769.2000000002</v>
      </c>
      <c r="E119" s="81">
        <v>1718822.5</v>
      </c>
      <c r="F119" s="81">
        <v>49647.05</v>
      </c>
      <c r="G119" s="81">
        <v>259744.1</v>
      </c>
      <c r="H119" s="81">
        <v>3360</v>
      </c>
      <c r="I119" s="81">
        <v>75195.55</v>
      </c>
      <c r="J119" s="81">
        <v>0</v>
      </c>
      <c r="K119" s="6">
        <f t="shared" si="32"/>
        <v>20884.150000000001</v>
      </c>
      <c r="L119" s="81">
        <v>0</v>
      </c>
      <c r="M119" s="81">
        <v>20884.150000000001</v>
      </c>
      <c r="N119" s="81">
        <v>304299.34999999998</v>
      </c>
      <c r="O119" s="81">
        <v>60652.6</v>
      </c>
      <c r="P119" s="6">
        <f t="shared" si="33"/>
        <v>34313.149999999994</v>
      </c>
      <c r="Q119" s="81">
        <v>0</v>
      </c>
      <c r="R119" s="81">
        <v>14241.8</v>
      </c>
      <c r="S119" s="81">
        <v>20071.349999999999</v>
      </c>
      <c r="T119" s="81">
        <v>0</v>
      </c>
      <c r="U119" s="10"/>
      <c r="V119" s="81">
        <v>16048</v>
      </c>
      <c r="W119" s="81">
        <v>0</v>
      </c>
      <c r="X119" s="81">
        <v>0</v>
      </c>
      <c r="Y119" s="81">
        <v>8386.31</v>
      </c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1:46" ht="14.1" customHeight="1" x14ac:dyDescent="0.25">
      <c r="A120" s="1" t="s">
        <v>225</v>
      </c>
      <c r="B120" s="1" t="s">
        <v>226</v>
      </c>
      <c r="C120" s="5">
        <f t="shared" si="30"/>
        <v>2720685.75</v>
      </c>
      <c r="D120" s="6">
        <f t="shared" si="31"/>
        <v>1779010.3</v>
      </c>
      <c r="E120" s="81">
        <v>1589967.8</v>
      </c>
      <c r="F120" s="81">
        <v>7620.4</v>
      </c>
      <c r="G120" s="81">
        <v>123945.1</v>
      </c>
      <c r="H120" s="81">
        <v>0</v>
      </c>
      <c r="I120" s="81">
        <v>57477</v>
      </c>
      <c r="J120" s="81">
        <v>0</v>
      </c>
      <c r="K120" s="6">
        <f t="shared" si="32"/>
        <v>230602.85</v>
      </c>
      <c r="L120" s="81">
        <v>0</v>
      </c>
      <c r="M120" s="81">
        <v>230602.85</v>
      </c>
      <c r="N120" s="81">
        <v>650460.85</v>
      </c>
      <c r="O120" s="81">
        <v>35234.400000000001</v>
      </c>
      <c r="P120" s="6">
        <f t="shared" si="33"/>
        <v>6473.35</v>
      </c>
      <c r="Q120" s="81">
        <v>0</v>
      </c>
      <c r="R120" s="81">
        <v>2725</v>
      </c>
      <c r="S120" s="81">
        <v>3748.35</v>
      </c>
      <c r="T120" s="81">
        <v>0</v>
      </c>
      <c r="U120" s="10"/>
      <c r="V120" s="81">
        <v>18904</v>
      </c>
      <c r="W120" s="81">
        <v>0</v>
      </c>
      <c r="X120" s="81">
        <v>0</v>
      </c>
      <c r="Y120" s="81">
        <v>0</v>
      </c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46" ht="14.1" customHeight="1" x14ac:dyDescent="0.25">
      <c r="A121" s="1" t="s">
        <v>227</v>
      </c>
      <c r="B121" s="1" t="s">
        <v>228</v>
      </c>
      <c r="C121" s="5">
        <f t="shared" si="30"/>
        <v>8770045.8899999987</v>
      </c>
      <c r="D121" s="6">
        <f t="shared" si="31"/>
        <v>5697102.7999999998</v>
      </c>
      <c r="E121" s="81">
        <v>4625090.3</v>
      </c>
      <c r="F121" s="81">
        <v>102167</v>
      </c>
      <c r="G121" s="81">
        <v>466403.75</v>
      </c>
      <c r="H121" s="81">
        <v>9704.85</v>
      </c>
      <c r="I121" s="81">
        <v>493736.9</v>
      </c>
      <c r="J121" s="81">
        <v>0</v>
      </c>
      <c r="K121" s="6">
        <f t="shared" si="32"/>
        <v>155049.79999999999</v>
      </c>
      <c r="L121" s="81">
        <v>0</v>
      </c>
      <c r="M121" s="81">
        <v>155049.79999999999</v>
      </c>
      <c r="N121" s="81">
        <v>1162800.29</v>
      </c>
      <c r="O121" s="81">
        <v>159752</v>
      </c>
      <c r="P121" s="6">
        <f t="shared" si="33"/>
        <v>14271.3</v>
      </c>
      <c r="Q121" s="81">
        <v>0</v>
      </c>
      <c r="R121" s="81">
        <v>10994</v>
      </c>
      <c r="S121" s="81">
        <v>3277.3</v>
      </c>
      <c r="T121" s="81">
        <v>0</v>
      </c>
      <c r="U121" s="10"/>
      <c r="V121" s="81">
        <v>761736.1</v>
      </c>
      <c r="W121" s="81">
        <v>0</v>
      </c>
      <c r="X121" s="81">
        <v>0</v>
      </c>
      <c r="Y121" s="81">
        <v>819333.6</v>
      </c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1:46" ht="14.1" customHeight="1" x14ac:dyDescent="0.25">
      <c r="A122" s="1" t="s">
        <v>229</v>
      </c>
      <c r="B122" s="1" t="s">
        <v>230</v>
      </c>
      <c r="C122" s="5">
        <f t="shared" si="30"/>
        <v>5034660.6599999983</v>
      </c>
      <c r="D122" s="6">
        <f t="shared" si="31"/>
        <v>3719536.2999999993</v>
      </c>
      <c r="E122" s="81">
        <v>3431410.3</v>
      </c>
      <c r="F122" s="81">
        <v>-17559.349999999999</v>
      </c>
      <c r="G122" s="81">
        <v>0</v>
      </c>
      <c r="H122" s="81">
        <v>10731.55</v>
      </c>
      <c r="I122" s="81">
        <v>294953.8</v>
      </c>
      <c r="J122" s="81">
        <v>0</v>
      </c>
      <c r="K122" s="6">
        <f t="shared" si="32"/>
        <v>206849.55</v>
      </c>
      <c r="L122" s="81">
        <v>0</v>
      </c>
      <c r="M122" s="81">
        <v>206849.55</v>
      </c>
      <c r="N122" s="81">
        <v>743992.44</v>
      </c>
      <c r="O122" s="81">
        <v>68233.600000000006</v>
      </c>
      <c r="P122" s="6">
        <f t="shared" si="33"/>
        <v>8853.5</v>
      </c>
      <c r="Q122" s="81">
        <v>0</v>
      </c>
      <c r="R122" s="81">
        <v>8950</v>
      </c>
      <c r="S122" s="81">
        <v>-96.5</v>
      </c>
      <c r="T122" s="81">
        <v>0</v>
      </c>
      <c r="U122" s="10"/>
      <c r="V122" s="81">
        <v>39390</v>
      </c>
      <c r="W122" s="81">
        <v>0</v>
      </c>
      <c r="X122" s="81">
        <v>5579.72</v>
      </c>
      <c r="Y122" s="81">
        <v>242225.55</v>
      </c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1:46" ht="14.1" customHeight="1" x14ac:dyDescent="0.25">
      <c r="A123" s="1" t="s">
        <v>231</v>
      </c>
      <c r="B123" s="1" t="s">
        <v>232</v>
      </c>
      <c r="C123" s="5">
        <f t="shared" si="30"/>
        <v>42094933.200000003</v>
      </c>
      <c r="D123" s="6">
        <f t="shared" si="31"/>
        <v>23726707.329999998</v>
      </c>
      <c r="E123" s="81">
        <v>18337058.579999998</v>
      </c>
      <c r="F123" s="81">
        <v>1589650.1</v>
      </c>
      <c r="G123" s="81">
        <v>2104216.7000000002</v>
      </c>
      <c r="H123" s="81">
        <v>109909.5</v>
      </c>
      <c r="I123" s="81">
        <v>1585872.45</v>
      </c>
      <c r="J123" s="81">
        <v>0</v>
      </c>
      <c r="K123" s="6">
        <f t="shared" si="32"/>
        <v>3165092.88</v>
      </c>
      <c r="L123" s="81">
        <v>487892.55</v>
      </c>
      <c r="M123" s="81">
        <v>2677200.33</v>
      </c>
      <c r="N123" s="81">
        <v>5828269.3300000001</v>
      </c>
      <c r="O123" s="81">
        <v>563747.9</v>
      </c>
      <c r="P123" s="6">
        <f t="shared" si="33"/>
        <v>4099830</v>
      </c>
      <c r="Q123" s="81">
        <v>0</v>
      </c>
      <c r="R123" s="81">
        <v>1220214.3999999999</v>
      </c>
      <c r="S123" s="81">
        <v>2879615.6</v>
      </c>
      <c r="T123" s="81">
        <v>0</v>
      </c>
      <c r="U123" s="10"/>
      <c r="V123" s="81">
        <v>1431228.7</v>
      </c>
      <c r="W123" s="81">
        <v>0</v>
      </c>
      <c r="X123" s="81">
        <v>51524.1</v>
      </c>
      <c r="Y123" s="81">
        <v>3228532.96</v>
      </c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46" ht="14.1" customHeight="1" x14ac:dyDescent="0.25">
      <c r="A124" s="1" t="s">
        <v>233</v>
      </c>
      <c r="B124" s="1" t="s">
        <v>234</v>
      </c>
      <c r="C124" s="5">
        <f t="shared" si="30"/>
        <v>4906593.92</v>
      </c>
      <c r="D124" s="6">
        <f t="shared" si="31"/>
        <v>3639278.2699999996</v>
      </c>
      <c r="E124" s="81">
        <v>2927589.67</v>
      </c>
      <c r="F124" s="81">
        <v>243963.75</v>
      </c>
      <c r="G124" s="81">
        <v>215640.9</v>
      </c>
      <c r="H124" s="81">
        <v>3574.8</v>
      </c>
      <c r="I124" s="81">
        <v>248509.15</v>
      </c>
      <c r="J124" s="81">
        <v>0</v>
      </c>
      <c r="K124" s="6">
        <f t="shared" si="32"/>
        <v>260970.65</v>
      </c>
      <c r="L124" s="81">
        <v>0</v>
      </c>
      <c r="M124" s="81">
        <v>260970.65</v>
      </c>
      <c r="N124" s="81">
        <v>798729.3</v>
      </c>
      <c r="O124" s="81">
        <v>105726.2</v>
      </c>
      <c r="P124" s="6">
        <f t="shared" si="33"/>
        <v>41023</v>
      </c>
      <c r="Q124" s="81">
        <v>0</v>
      </c>
      <c r="R124" s="81">
        <v>41023</v>
      </c>
      <c r="S124" s="81">
        <v>0</v>
      </c>
      <c r="T124" s="81">
        <v>0</v>
      </c>
      <c r="U124" s="10"/>
      <c r="V124" s="81">
        <v>52867.7</v>
      </c>
      <c r="W124" s="81">
        <v>0</v>
      </c>
      <c r="X124" s="81">
        <v>7998.8</v>
      </c>
      <c r="Y124" s="81">
        <v>0</v>
      </c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ht="14.1" customHeight="1" x14ac:dyDescent="0.25">
      <c r="A125" s="1" t="s">
        <v>235</v>
      </c>
      <c r="B125" s="1" t="s">
        <v>236</v>
      </c>
      <c r="C125" s="5">
        <f t="shared" si="30"/>
        <v>1581844.03</v>
      </c>
      <c r="D125" s="6">
        <f t="shared" si="31"/>
        <v>1143032.78</v>
      </c>
      <c r="E125" s="81">
        <v>986640.98</v>
      </c>
      <c r="F125" s="81">
        <v>39552.25</v>
      </c>
      <c r="G125" s="81">
        <v>70853.399999999994</v>
      </c>
      <c r="H125" s="81">
        <v>29281.05</v>
      </c>
      <c r="I125" s="81">
        <v>16705.099999999999</v>
      </c>
      <c r="J125" s="81">
        <v>0</v>
      </c>
      <c r="K125" s="6">
        <f t="shared" si="32"/>
        <v>65522.55</v>
      </c>
      <c r="L125" s="81">
        <v>0</v>
      </c>
      <c r="M125" s="81">
        <v>65522.55</v>
      </c>
      <c r="N125" s="81">
        <v>234435.15</v>
      </c>
      <c r="O125" s="81">
        <v>34082.300000000003</v>
      </c>
      <c r="P125" s="6">
        <f t="shared" si="33"/>
        <v>23282</v>
      </c>
      <c r="Q125" s="81">
        <v>0</v>
      </c>
      <c r="R125" s="81">
        <v>17207</v>
      </c>
      <c r="S125" s="81">
        <v>6075</v>
      </c>
      <c r="T125" s="81">
        <v>0</v>
      </c>
      <c r="U125" s="10"/>
      <c r="V125" s="81">
        <v>72889.25</v>
      </c>
      <c r="W125" s="81">
        <v>0</v>
      </c>
      <c r="X125" s="81">
        <v>0</v>
      </c>
      <c r="Y125" s="81">
        <v>8600</v>
      </c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46" ht="14.1" customHeight="1" x14ac:dyDescent="0.25">
      <c r="A126" s="1">
        <v>2284</v>
      </c>
      <c r="B126" s="1" t="s">
        <v>449</v>
      </c>
      <c r="C126" s="5">
        <f t="shared" ref="C126" si="34">SUM(D126,J126:K126,N126:P126,V126:Y126)</f>
        <v>21100245.439999998</v>
      </c>
      <c r="D126" s="6">
        <f t="shared" ref="D126" si="35">SUM(E126:I126)</f>
        <v>15275083</v>
      </c>
      <c r="E126" s="81">
        <v>12541029.449999999</v>
      </c>
      <c r="F126" s="81">
        <v>699401.8</v>
      </c>
      <c r="G126" s="81">
        <v>1211526.55</v>
      </c>
      <c r="H126" s="81">
        <v>19050</v>
      </c>
      <c r="I126" s="81">
        <v>804075.2</v>
      </c>
      <c r="J126" s="81">
        <v>0</v>
      </c>
      <c r="K126" s="6">
        <f t="shared" si="32"/>
        <v>531895.55000000005</v>
      </c>
      <c r="L126" s="81">
        <v>0</v>
      </c>
      <c r="M126" s="81">
        <v>531895.55000000005</v>
      </c>
      <c r="N126" s="81">
        <v>3129202.03</v>
      </c>
      <c r="O126" s="81">
        <v>327316.5</v>
      </c>
      <c r="P126" s="6">
        <f t="shared" si="33"/>
        <v>118026.32</v>
      </c>
      <c r="Q126" s="81">
        <v>0</v>
      </c>
      <c r="R126" s="81">
        <v>82307.8</v>
      </c>
      <c r="S126" s="81">
        <v>35718.519999999997</v>
      </c>
      <c r="T126" s="81">
        <v>0</v>
      </c>
      <c r="U126" s="10"/>
      <c r="V126" s="81">
        <v>167415.4</v>
      </c>
      <c r="W126" s="81">
        <v>0</v>
      </c>
      <c r="X126" s="81">
        <v>16026.49</v>
      </c>
      <c r="Y126" s="81">
        <v>1535280.15</v>
      </c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ht="14.1" customHeight="1" x14ac:dyDescent="0.25">
      <c r="C127" s="5"/>
      <c r="D127" s="6"/>
      <c r="E127" s="10"/>
      <c r="F127" s="10"/>
      <c r="G127" s="10"/>
      <c r="H127" s="10"/>
      <c r="I127" s="10"/>
      <c r="J127" s="6"/>
      <c r="K127" s="6"/>
      <c r="L127" s="10"/>
      <c r="M127" s="10"/>
      <c r="N127" s="6"/>
      <c r="O127" s="6"/>
      <c r="P127" s="6"/>
      <c r="Q127" s="10"/>
      <c r="R127" s="10"/>
      <c r="S127" s="10"/>
      <c r="T127" s="10"/>
      <c r="U127" s="10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46" s="2" customFormat="1" ht="14.1" customHeight="1" x14ac:dyDescent="0.25">
      <c r="B128" s="2" t="s">
        <v>237</v>
      </c>
      <c r="C128" s="5">
        <f t="shared" ref="C128:T128" si="36">SUM(C129:C145)</f>
        <v>215345108.43000001</v>
      </c>
      <c r="D128" s="5">
        <f t="shared" si="36"/>
        <v>141203646.69</v>
      </c>
      <c r="E128" s="9">
        <f t="shared" si="36"/>
        <v>113091868.96999998</v>
      </c>
      <c r="F128" s="9">
        <f t="shared" si="36"/>
        <v>5001668.18</v>
      </c>
      <c r="G128" s="9">
        <f t="shared" si="36"/>
        <v>12971194.550000001</v>
      </c>
      <c r="H128" s="9">
        <f t="shared" si="36"/>
        <v>111844.75</v>
      </c>
      <c r="I128" s="9">
        <f t="shared" si="36"/>
        <v>10027070.239999998</v>
      </c>
      <c r="J128" s="5">
        <f t="shared" si="36"/>
        <v>0</v>
      </c>
      <c r="K128" s="5">
        <f t="shared" si="36"/>
        <v>6507731.6600000001</v>
      </c>
      <c r="L128" s="9">
        <f t="shared" si="36"/>
        <v>2321045.5999999996</v>
      </c>
      <c r="M128" s="9">
        <f t="shared" si="36"/>
        <v>4186686.0599999996</v>
      </c>
      <c r="N128" s="5">
        <f t="shared" si="36"/>
        <v>22642560.609999999</v>
      </c>
      <c r="O128" s="5">
        <f t="shared" si="36"/>
        <v>3251826.1</v>
      </c>
      <c r="P128" s="5">
        <f t="shared" si="36"/>
        <v>11700167.600000003</v>
      </c>
      <c r="Q128" s="9">
        <f t="shared" si="36"/>
        <v>40000</v>
      </c>
      <c r="R128" s="9">
        <f t="shared" si="36"/>
        <v>4955358.3500000006</v>
      </c>
      <c r="S128" s="9">
        <f t="shared" si="36"/>
        <v>6704809.2500000009</v>
      </c>
      <c r="T128" s="9">
        <f t="shared" si="36"/>
        <v>0</v>
      </c>
      <c r="U128" s="9"/>
      <c r="V128" s="5">
        <f>SUM(V129:V145)</f>
        <v>9471757.3499999996</v>
      </c>
      <c r="W128" s="5">
        <f>SUM(W129:W145)</f>
        <v>0</v>
      </c>
      <c r="X128" s="5">
        <f>SUM(X129:X145)</f>
        <v>5628160.8000000007</v>
      </c>
      <c r="Y128" s="5">
        <f>SUM(Y129:Y145)</f>
        <v>14939257.620000001</v>
      </c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</row>
    <row r="129" spans="1:46" ht="14.1" customHeight="1" x14ac:dyDescent="0.25">
      <c r="A129" s="1" t="s">
        <v>238</v>
      </c>
      <c r="B129" s="1" t="s">
        <v>239</v>
      </c>
      <c r="C129" s="5">
        <f t="shared" ref="C129:C145" si="37">SUM(D129,J129:K129,N129:P129,V129:Y129)</f>
        <v>7793258.8600000003</v>
      </c>
      <c r="D129" s="6">
        <f t="shared" ref="D129:D145" si="38">SUM(E129:I129)</f>
        <v>5323340.55</v>
      </c>
      <c r="E129" s="81">
        <v>4359517.5999999996</v>
      </c>
      <c r="F129" s="81">
        <v>269198.45</v>
      </c>
      <c r="G129" s="81">
        <v>310567.40000000002</v>
      </c>
      <c r="H129" s="81">
        <v>5738</v>
      </c>
      <c r="I129" s="81">
        <v>378319.1</v>
      </c>
      <c r="J129" s="81">
        <v>0</v>
      </c>
      <c r="K129" s="6">
        <f t="shared" ref="K129:K145" si="39">SUM(L129:M129)</f>
        <v>85249.96</v>
      </c>
      <c r="L129" s="81">
        <v>0</v>
      </c>
      <c r="M129" s="81">
        <v>85249.96</v>
      </c>
      <c r="N129" s="81">
        <v>894406.95</v>
      </c>
      <c r="O129" s="81">
        <v>145444.70000000001</v>
      </c>
      <c r="P129" s="6">
        <f t="shared" ref="P129:P145" si="40">SUM(Q129:T129)</f>
        <v>137191.25</v>
      </c>
      <c r="Q129" s="81">
        <v>0</v>
      </c>
      <c r="R129" s="81">
        <v>98518</v>
      </c>
      <c r="S129" s="81">
        <v>38673.25</v>
      </c>
      <c r="T129" s="81">
        <v>0</v>
      </c>
      <c r="U129" s="10"/>
      <c r="V129" s="81">
        <v>515346.2</v>
      </c>
      <c r="W129" s="81">
        <v>0</v>
      </c>
      <c r="X129" s="81">
        <v>597888.25</v>
      </c>
      <c r="Y129" s="81">
        <v>94391</v>
      </c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ht="14.1" customHeight="1" x14ac:dyDescent="0.25">
      <c r="A130" s="1" t="s">
        <v>240</v>
      </c>
      <c r="B130" s="1" t="s">
        <v>241</v>
      </c>
      <c r="C130" s="5">
        <f t="shared" si="37"/>
        <v>3493438.56</v>
      </c>
      <c r="D130" s="6">
        <f t="shared" si="38"/>
        <v>1992523.9500000002</v>
      </c>
      <c r="E130" s="81">
        <v>1679413.35</v>
      </c>
      <c r="F130" s="81">
        <v>13643.1</v>
      </c>
      <c r="G130" s="81">
        <v>216629.2</v>
      </c>
      <c r="H130" s="81">
        <v>1862</v>
      </c>
      <c r="I130" s="81">
        <v>80976.3</v>
      </c>
      <c r="J130" s="81">
        <v>0</v>
      </c>
      <c r="K130" s="6">
        <f t="shared" si="39"/>
        <v>117881.01</v>
      </c>
      <c r="L130" s="81">
        <v>0</v>
      </c>
      <c r="M130" s="81">
        <v>117881.01</v>
      </c>
      <c r="N130" s="81">
        <v>376150.61</v>
      </c>
      <c r="O130" s="81">
        <v>49694.8</v>
      </c>
      <c r="P130" s="6">
        <f t="shared" si="40"/>
        <v>82165.350000000006</v>
      </c>
      <c r="Q130" s="81">
        <v>0</v>
      </c>
      <c r="R130" s="81">
        <v>2178</v>
      </c>
      <c r="S130" s="81">
        <v>79987.350000000006</v>
      </c>
      <c r="T130" s="81">
        <v>0</v>
      </c>
      <c r="U130" s="10"/>
      <c r="V130" s="81">
        <v>176969</v>
      </c>
      <c r="W130" s="81">
        <v>0</v>
      </c>
      <c r="X130" s="81">
        <v>130765.95</v>
      </c>
      <c r="Y130" s="81">
        <v>567287.89</v>
      </c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46" ht="14.1" customHeight="1" x14ac:dyDescent="0.25">
      <c r="A131" s="1" t="s">
        <v>242</v>
      </c>
      <c r="B131" s="1" t="s">
        <v>243</v>
      </c>
      <c r="C131" s="5">
        <f t="shared" si="37"/>
        <v>37425134.059999995</v>
      </c>
      <c r="D131" s="6">
        <f t="shared" si="38"/>
        <v>26037660.370000001</v>
      </c>
      <c r="E131" s="81">
        <v>21748955.16</v>
      </c>
      <c r="F131" s="81">
        <v>750553.4</v>
      </c>
      <c r="G131" s="81">
        <v>2328857.7599999998</v>
      </c>
      <c r="H131" s="81">
        <v>19391.75</v>
      </c>
      <c r="I131" s="81">
        <v>1189902.3</v>
      </c>
      <c r="J131" s="81">
        <v>0</v>
      </c>
      <c r="K131" s="6">
        <f t="shared" si="39"/>
        <v>1069337.44</v>
      </c>
      <c r="L131" s="81">
        <v>411060</v>
      </c>
      <c r="M131" s="81">
        <v>658277.43999999994</v>
      </c>
      <c r="N131" s="81">
        <v>4069280.2</v>
      </c>
      <c r="O131" s="81">
        <v>552686.4</v>
      </c>
      <c r="P131" s="6">
        <f t="shared" si="40"/>
        <v>2684226.35</v>
      </c>
      <c r="Q131" s="81">
        <v>0</v>
      </c>
      <c r="R131" s="81">
        <v>1725763.7</v>
      </c>
      <c r="S131" s="81">
        <v>958462.65</v>
      </c>
      <c r="T131" s="81">
        <v>0</v>
      </c>
      <c r="U131" s="10"/>
      <c r="V131" s="81">
        <v>1088721.3</v>
      </c>
      <c r="W131" s="81">
        <v>0</v>
      </c>
      <c r="X131" s="81">
        <v>411415.85</v>
      </c>
      <c r="Y131" s="81">
        <v>1511806.15</v>
      </c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1:46" ht="14.1" customHeight="1" x14ac:dyDescent="0.25">
      <c r="A132" s="1" t="s">
        <v>244</v>
      </c>
      <c r="B132" s="1" t="s">
        <v>245</v>
      </c>
      <c r="C132" s="5">
        <f t="shared" si="37"/>
        <v>8483198.9299999997</v>
      </c>
      <c r="D132" s="6">
        <f t="shared" si="38"/>
        <v>4279100.54</v>
      </c>
      <c r="E132" s="81">
        <v>3480633.24</v>
      </c>
      <c r="F132" s="81">
        <v>70607.05</v>
      </c>
      <c r="G132" s="81">
        <v>493217.05</v>
      </c>
      <c r="H132" s="81">
        <v>4560</v>
      </c>
      <c r="I132" s="81">
        <v>230083.20000000001</v>
      </c>
      <c r="J132" s="81">
        <v>0</v>
      </c>
      <c r="K132" s="6">
        <f t="shared" si="39"/>
        <v>149936.34</v>
      </c>
      <c r="L132" s="81">
        <v>0</v>
      </c>
      <c r="M132" s="81">
        <v>149936.34</v>
      </c>
      <c r="N132" s="81">
        <v>701470.85</v>
      </c>
      <c r="O132" s="81">
        <v>115706.9</v>
      </c>
      <c r="P132" s="6">
        <f t="shared" si="40"/>
        <v>1918978.1</v>
      </c>
      <c r="Q132" s="81">
        <v>0</v>
      </c>
      <c r="R132" s="81">
        <v>243800</v>
      </c>
      <c r="S132" s="81">
        <v>1675178.1</v>
      </c>
      <c r="T132" s="81">
        <v>0</v>
      </c>
      <c r="U132" s="10"/>
      <c r="V132" s="81">
        <v>442908.7</v>
      </c>
      <c r="W132" s="81">
        <v>0</v>
      </c>
      <c r="X132" s="81">
        <v>334073.09999999998</v>
      </c>
      <c r="Y132" s="81">
        <v>541024.4</v>
      </c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1:46" ht="14.1" customHeight="1" x14ac:dyDescent="0.25">
      <c r="A133" s="1" t="s">
        <v>246</v>
      </c>
      <c r="B133" s="1" t="s">
        <v>247</v>
      </c>
      <c r="C133" s="5">
        <f t="shared" si="37"/>
        <v>13374005.41</v>
      </c>
      <c r="D133" s="6">
        <f t="shared" si="38"/>
        <v>10610519.75</v>
      </c>
      <c r="E133" s="81">
        <v>8467180.1999999993</v>
      </c>
      <c r="F133" s="81">
        <v>420432.35</v>
      </c>
      <c r="G133" s="81">
        <v>1064943.6499999999</v>
      </c>
      <c r="H133" s="81">
        <v>10212.5</v>
      </c>
      <c r="I133" s="81">
        <v>647751.05000000005</v>
      </c>
      <c r="J133" s="81">
        <v>0</v>
      </c>
      <c r="K133" s="6">
        <f t="shared" si="39"/>
        <v>59510.77</v>
      </c>
      <c r="L133" s="81">
        <v>0</v>
      </c>
      <c r="M133" s="81">
        <v>59510.77</v>
      </c>
      <c r="N133" s="81">
        <v>1189889.1200000001</v>
      </c>
      <c r="O133" s="81">
        <v>251880.5</v>
      </c>
      <c r="P133" s="6">
        <f t="shared" si="40"/>
        <v>428284.7</v>
      </c>
      <c r="Q133" s="81">
        <v>0</v>
      </c>
      <c r="R133" s="81">
        <v>427204.7</v>
      </c>
      <c r="S133" s="81">
        <v>1080</v>
      </c>
      <c r="T133" s="81">
        <v>0</v>
      </c>
      <c r="U133" s="10"/>
      <c r="V133" s="81">
        <v>442889.9</v>
      </c>
      <c r="W133" s="81">
        <v>0</v>
      </c>
      <c r="X133" s="81">
        <v>123060.67</v>
      </c>
      <c r="Y133" s="81">
        <v>267970</v>
      </c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1:46" ht="14.1" customHeight="1" x14ac:dyDescent="0.25">
      <c r="A134" s="1" t="s">
        <v>248</v>
      </c>
      <c r="B134" s="1" t="s">
        <v>249</v>
      </c>
      <c r="C134" s="5">
        <f t="shared" si="37"/>
        <v>5163668.8900000006</v>
      </c>
      <c r="D134" s="6">
        <f t="shared" si="38"/>
        <v>3535315.0500000003</v>
      </c>
      <c r="E134" s="81">
        <v>2969079.7</v>
      </c>
      <c r="F134" s="81">
        <v>148417.1</v>
      </c>
      <c r="G134" s="81">
        <v>346500.45</v>
      </c>
      <c r="H134" s="81">
        <v>5250</v>
      </c>
      <c r="I134" s="81">
        <v>66067.8</v>
      </c>
      <c r="J134" s="81">
        <v>0</v>
      </c>
      <c r="K134" s="6">
        <f t="shared" si="39"/>
        <v>68251.87</v>
      </c>
      <c r="L134" s="81">
        <v>0</v>
      </c>
      <c r="M134" s="81">
        <v>68251.87</v>
      </c>
      <c r="N134" s="81">
        <v>656254.35</v>
      </c>
      <c r="O134" s="81">
        <v>102886.3</v>
      </c>
      <c r="P134" s="6">
        <f t="shared" si="40"/>
        <v>52267</v>
      </c>
      <c r="Q134" s="81">
        <v>0</v>
      </c>
      <c r="R134" s="81">
        <v>52267</v>
      </c>
      <c r="S134" s="81">
        <v>0</v>
      </c>
      <c r="T134" s="81">
        <v>0</v>
      </c>
      <c r="U134" s="10"/>
      <c r="V134" s="81">
        <v>445920.8</v>
      </c>
      <c r="W134" s="81">
        <v>0</v>
      </c>
      <c r="X134" s="81">
        <v>0</v>
      </c>
      <c r="Y134" s="81">
        <v>302773.52</v>
      </c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6" ht="14.1" customHeight="1" x14ac:dyDescent="0.25">
      <c r="A135" s="1" t="s">
        <v>250</v>
      </c>
      <c r="B135" s="1" t="s">
        <v>251</v>
      </c>
      <c r="C135" s="5">
        <f t="shared" si="37"/>
        <v>32188990.82</v>
      </c>
      <c r="D135" s="6">
        <f t="shared" si="38"/>
        <v>18920042.550000001</v>
      </c>
      <c r="E135" s="81">
        <v>15466444.85</v>
      </c>
      <c r="F135" s="81">
        <v>281833.45</v>
      </c>
      <c r="G135" s="81">
        <v>1629346.9</v>
      </c>
      <c r="H135" s="81">
        <v>11932</v>
      </c>
      <c r="I135" s="81">
        <v>1530485.35</v>
      </c>
      <c r="J135" s="81">
        <v>0</v>
      </c>
      <c r="K135" s="6">
        <f t="shared" si="39"/>
        <v>828959.96000000008</v>
      </c>
      <c r="L135" s="81">
        <v>118675.65</v>
      </c>
      <c r="M135" s="81">
        <v>710284.31</v>
      </c>
      <c r="N135" s="81">
        <v>3459298.15</v>
      </c>
      <c r="O135" s="81">
        <v>283470.90000000002</v>
      </c>
      <c r="P135" s="6">
        <f t="shared" si="40"/>
        <v>3156888.2</v>
      </c>
      <c r="Q135" s="81">
        <v>0</v>
      </c>
      <c r="R135" s="81">
        <v>336957.6</v>
      </c>
      <c r="S135" s="81">
        <v>2819930.6</v>
      </c>
      <c r="T135" s="81">
        <v>0</v>
      </c>
      <c r="U135" s="10"/>
      <c r="V135" s="81">
        <v>1316248.67</v>
      </c>
      <c r="W135" s="81">
        <v>0</v>
      </c>
      <c r="X135" s="81">
        <v>1363435.39</v>
      </c>
      <c r="Y135" s="81">
        <v>2860647</v>
      </c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ht="14.1" customHeight="1" x14ac:dyDescent="0.25">
      <c r="A136" s="1" t="s">
        <v>252</v>
      </c>
      <c r="B136" s="1" t="s">
        <v>253</v>
      </c>
      <c r="C136" s="5">
        <f t="shared" si="37"/>
        <v>5942666.9499999993</v>
      </c>
      <c r="D136" s="6">
        <f t="shared" si="38"/>
        <v>3067194.35</v>
      </c>
      <c r="E136" s="81">
        <v>2413799.85</v>
      </c>
      <c r="F136" s="81">
        <v>89373.15</v>
      </c>
      <c r="G136" s="81">
        <v>394095.15</v>
      </c>
      <c r="H136" s="81">
        <v>4920</v>
      </c>
      <c r="I136" s="81">
        <v>165006.20000000001</v>
      </c>
      <c r="J136" s="81">
        <v>0</v>
      </c>
      <c r="K136" s="6">
        <f t="shared" si="39"/>
        <v>235190.11</v>
      </c>
      <c r="L136" s="81">
        <v>150000</v>
      </c>
      <c r="M136" s="81">
        <v>85190.11</v>
      </c>
      <c r="N136" s="81">
        <v>963473.35</v>
      </c>
      <c r="O136" s="81">
        <v>76332.600000000006</v>
      </c>
      <c r="P136" s="6">
        <f t="shared" si="40"/>
        <v>9893.7999999999993</v>
      </c>
      <c r="Q136" s="81">
        <v>0</v>
      </c>
      <c r="R136" s="81">
        <v>7600</v>
      </c>
      <c r="S136" s="81">
        <v>2293.8000000000002</v>
      </c>
      <c r="T136" s="81">
        <v>0</v>
      </c>
      <c r="U136" s="10"/>
      <c r="V136" s="81">
        <v>469819.7</v>
      </c>
      <c r="W136" s="81">
        <v>0</v>
      </c>
      <c r="X136" s="81">
        <v>152353.43</v>
      </c>
      <c r="Y136" s="81">
        <v>968409.61</v>
      </c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1:46" ht="14.1" customHeight="1" x14ac:dyDescent="0.25">
      <c r="A137" s="1" t="s">
        <v>254</v>
      </c>
      <c r="B137" s="1" t="s">
        <v>255</v>
      </c>
      <c r="C137" s="5">
        <f t="shared" si="37"/>
        <v>4874966.92</v>
      </c>
      <c r="D137" s="6">
        <f t="shared" si="38"/>
        <v>3514274.3</v>
      </c>
      <c r="E137" s="81">
        <v>3052136.65</v>
      </c>
      <c r="F137" s="81">
        <v>24129.5</v>
      </c>
      <c r="G137" s="81">
        <v>345205.15</v>
      </c>
      <c r="H137" s="81">
        <v>4921.5</v>
      </c>
      <c r="I137" s="81">
        <v>87881.5</v>
      </c>
      <c r="J137" s="81">
        <v>0</v>
      </c>
      <c r="K137" s="6">
        <f t="shared" si="39"/>
        <v>66166.76999999999</v>
      </c>
      <c r="L137" s="81">
        <v>1785</v>
      </c>
      <c r="M137" s="81">
        <v>64381.77</v>
      </c>
      <c r="N137" s="81">
        <v>672921.55</v>
      </c>
      <c r="O137" s="81">
        <v>87675.199999999997</v>
      </c>
      <c r="P137" s="6">
        <f t="shared" si="40"/>
        <v>100335.29999999999</v>
      </c>
      <c r="Q137" s="81">
        <v>0</v>
      </c>
      <c r="R137" s="81">
        <v>33363.599999999999</v>
      </c>
      <c r="S137" s="81">
        <v>66971.7</v>
      </c>
      <c r="T137" s="81">
        <v>0</v>
      </c>
      <c r="U137" s="10"/>
      <c r="V137" s="81">
        <v>288145.09999999998</v>
      </c>
      <c r="W137" s="81">
        <v>0</v>
      </c>
      <c r="X137" s="81">
        <v>71520</v>
      </c>
      <c r="Y137" s="81">
        <v>73928.7</v>
      </c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1:46" ht="14.1" customHeight="1" x14ac:dyDescent="0.25">
      <c r="A138" s="1" t="s">
        <v>256</v>
      </c>
      <c r="B138" s="1" t="s">
        <v>257</v>
      </c>
      <c r="C138" s="5">
        <f t="shared" si="37"/>
        <v>8488876.6400000006</v>
      </c>
      <c r="D138" s="6">
        <f t="shared" si="38"/>
        <v>6055340.0499999998</v>
      </c>
      <c r="E138" s="81">
        <v>5231157.2</v>
      </c>
      <c r="F138" s="81">
        <v>157275.20000000001</v>
      </c>
      <c r="G138" s="81">
        <v>510573.85</v>
      </c>
      <c r="H138" s="81">
        <v>4470</v>
      </c>
      <c r="I138" s="81">
        <v>151863.79999999999</v>
      </c>
      <c r="J138" s="81">
        <v>0</v>
      </c>
      <c r="K138" s="6">
        <f t="shared" si="39"/>
        <v>165472.38</v>
      </c>
      <c r="L138" s="81">
        <v>0</v>
      </c>
      <c r="M138" s="81">
        <v>165472.38</v>
      </c>
      <c r="N138" s="81">
        <v>924061</v>
      </c>
      <c r="O138" s="81">
        <v>162067.29999999999</v>
      </c>
      <c r="P138" s="6">
        <f t="shared" si="40"/>
        <v>96883.9</v>
      </c>
      <c r="Q138" s="81">
        <v>0</v>
      </c>
      <c r="R138" s="81">
        <v>60258.7</v>
      </c>
      <c r="S138" s="81">
        <v>36625.199999999997</v>
      </c>
      <c r="T138" s="81">
        <v>0</v>
      </c>
      <c r="U138" s="10"/>
      <c r="V138" s="81">
        <v>513229.55</v>
      </c>
      <c r="W138" s="81">
        <v>0</v>
      </c>
      <c r="X138" s="81">
        <v>0</v>
      </c>
      <c r="Y138" s="81">
        <v>571822.46</v>
      </c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1:46" ht="14.1" customHeight="1" x14ac:dyDescent="0.25">
      <c r="A139" s="1" t="s">
        <v>258</v>
      </c>
      <c r="B139" s="1" t="s">
        <v>259</v>
      </c>
      <c r="C139" s="5">
        <f t="shared" si="37"/>
        <v>3962402.2900000005</v>
      </c>
      <c r="D139" s="6">
        <f t="shared" si="38"/>
        <v>2501337.5</v>
      </c>
      <c r="E139" s="81">
        <v>1958063.25</v>
      </c>
      <c r="F139" s="81">
        <v>54500</v>
      </c>
      <c r="G139" s="81">
        <v>270000</v>
      </c>
      <c r="H139" s="81">
        <v>3933</v>
      </c>
      <c r="I139" s="81">
        <v>214841.25</v>
      </c>
      <c r="J139" s="81">
        <v>0</v>
      </c>
      <c r="K139" s="6">
        <f t="shared" si="39"/>
        <v>34189.949999999997</v>
      </c>
      <c r="L139" s="81">
        <v>0</v>
      </c>
      <c r="M139" s="81">
        <v>34189.949999999997</v>
      </c>
      <c r="N139" s="81">
        <v>569030.04</v>
      </c>
      <c r="O139" s="81">
        <v>126859</v>
      </c>
      <c r="P139" s="6">
        <f t="shared" si="40"/>
        <v>10696.7</v>
      </c>
      <c r="Q139" s="81">
        <v>0</v>
      </c>
      <c r="R139" s="81">
        <v>8696.7000000000007</v>
      </c>
      <c r="S139" s="81">
        <v>2000</v>
      </c>
      <c r="T139" s="81">
        <v>0</v>
      </c>
      <c r="U139" s="10"/>
      <c r="V139" s="81">
        <v>379631.4</v>
      </c>
      <c r="W139" s="81">
        <v>0</v>
      </c>
      <c r="X139" s="81">
        <v>335334.7</v>
      </c>
      <c r="Y139" s="81">
        <v>5323</v>
      </c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1:46" ht="14.1" customHeight="1" x14ac:dyDescent="0.25">
      <c r="A140" s="1" t="s">
        <v>260</v>
      </c>
      <c r="B140" s="1" t="s">
        <v>261</v>
      </c>
      <c r="C140" s="5">
        <f t="shared" si="37"/>
        <v>5026681.4399999985</v>
      </c>
      <c r="D140" s="6">
        <f t="shared" si="38"/>
        <v>3486091.6599999997</v>
      </c>
      <c r="E140" s="81">
        <v>285343.42</v>
      </c>
      <c r="F140" s="81">
        <v>124626.05</v>
      </c>
      <c r="G140" s="81">
        <v>402600.85</v>
      </c>
      <c r="H140" s="81">
        <v>0</v>
      </c>
      <c r="I140" s="81">
        <v>2673521.34</v>
      </c>
      <c r="J140" s="81">
        <v>0</v>
      </c>
      <c r="K140" s="6">
        <f t="shared" si="39"/>
        <v>285343.42</v>
      </c>
      <c r="L140" s="81">
        <v>0</v>
      </c>
      <c r="M140" s="81">
        <v>285343.42</v>
      </c>
      <c r="N140" s="81">
        <v>559345.96</v>
      </c>
      <c r="O140" s="81">
        <v>127654.1</v>
      </c>
      <c r="P140" s="6">
        <f t="shared" si="40"/>
        <v>38295</v>
      </c>
      <c r="Q140" s="81">
        <v>0</v>
      </c>
      <c r="R140" s="81">
        <v>38295</v>
      </c>
      <c r="S140" s="81">
        <v>0</v>
      </c>
      <c r="T140" s="81">
        <v>0</v>
      </c>
      <c r="U140" s="10"/>
      <c r="V140" s="81">
        <v>328935.8</v>
      </c>
      <c r="W140" s="81">
        <v>0</v>
      </c>
      <c r="X140" s="81">
        <v>50857.8</v>
      </c>
      <c r="Y140" s="81">
        <v>150157.70000000001</v>
      </c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1:46" ht="14.1" customHeight="1" x14ac:dyDescent="0.25">
      <c r="A141" s="1" t="s">
        <v>262</v>
      </c>
      <c r="B141" s="1" t="s">
        <v>263</v>
      </c>
      <c r="C141" s="5">
        <f t="shared" si="37"/>
        <v>19305288.210000001</v>
      </c>
      <c r="D141" s="6">
        <f t="shared" si="38"/>
        <v>12396180.9</v>
      </c>
      <c r="E141" s="81">
        <v>9650012.25</v>
      </c>
      <c r="F141" s="81">
        <v>853529.5</v>
      </c>
      <c r="G141" s="81">
        <v>1135127.3</v>
      </c>
      <c r="H141" s="81">
        <v>3610</v>
      </c>
      <c r="I141" s="81">
        <v>753901.85</v>
      </c>
      <c r="J141" s="81">
        <v>0</v>
      </c>
      <c r="K141" s="6">
        <f t="shared" si="39"/>
        <v>199338.8</v>
      </c>
      <c r="L141" s="81">
        <v>0</v>
      </c>
      <c r="M141" s="81">
        <v>199338.8</v>
      </c>
      <c r="N141" s="81">
        <v>2122758</v>
      </c>
      <c r="O141" s="81">
        <v>276710.8</v>
      </c>
      <c r="P141" s="6">
        <f t="shared" si="40"/>
        <v>351323.9</v>
      </c>
      <c r="Q141" s="81">
        <v>0</v>
      </c>
      <c r="R141" s="81">
        <v>333993.90000000002</v>
      </c>
      <c r="S141" s="81">
        <v>17330</v>
      </c>
      <c r="T141" s="81">
        <v>0</v>
      </c>
      <c r="U141" s="10"/>
      <c r="V141" s="81">
        <v>595547.94999999995</v>
      </c>
      <c r="W141" s="81">
        <v>0</v>
      </c>
      <c r="X141" s="81">
        <v>220164.32</v>
      </c>
      <c r="Y141" s="81">
        <v>3143263.54</v>
      </c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1:46" ht="14.1" customHeight="1" x14ac:dyDescent="0.25">
      <c r="A142" s="1" t="s">
        <v>264</v>
      </c>
      <c r="B142" s="1" t="s">
        <v>265</v>
      </c>
      <c r="C142" s="5">
        <f t="shared" si="37"/>
        <v>18523253.260000005</v>
      </c>
      <c r="D142" s="6">
        <f t="shared" si="38"/>
        <v>10973916.370000001</v>
      </c>
      <c r="E142" s="81">
        <v>9397672.5500000007</v>
      </c>
      <c r="F142" s="81">
        <v>282556.13</v>
      </c>
      <c r="G142" s="81">
        <v>969418.94</v>
      </c>
      <c r="H142" s="81">
        <v>4246.5</v>
      </c>
      <c r="I142" s="81">
        <v>320022.25</v>
      </c>
      <c r="J142" s="81">
        <v>0</v>
      </c>
      <c r="K142" s="6">
        <f t="shared" si="39"/>
        <v>1485922.15</v>
      </c>
      <c r="L142" s="81">
        <v>600000</v>
      </c>
      <c r="M142" s="81">
        <v>885922.15</v>
      </c>
      <c r="N142" s="81">
        <v>1566558.29</v>
      </c>
      <c r="O142" s="81">
        <v>256437.6</v>
      </c>
      <c r="P142" s="6">
        <f t="shared" si="40"/>
        <v>799246.8</v>
      </c>
      <c r="Q142" s="81">
        <v>0</v>
      </c>
      <c r="R142" s="81">
        <v>117923.9</v>
      </c>
      <c r="S142" s="81">
        <v>681322.9</v>
      </c>
      <c r="T142" s="81">
        <v>0</v>
      </c>
      <c r="U142" s="10"/>
      <c r="V142" s="81">
        <v>606222.55000000005</v>
      </c>
      <c r="W142" s="81">
        <v>0</v>
      </c>
      <c r="X142" s="81">
        <v>1330382.95</v>
      </c>
      <c r="Y142" s="81">
        <v>1504566.55</v>
      </c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1:46" ht="14.1" customHeight="1" x14ac:dyDescent="0.25">
      <c r="A143" s="1" t="s">
        <v>266</v>
      </c>
      <c r="B143" s="1" t="s">
        <v>267</v>
      </c>
      <c r="C143" s="5">
        <f t="shared" si="37"/>
        <v>5081455.43</v>
      </c>
      <c r="D143" s="6">
        <f t="shared" si="38"/>
        <v>3694546.85</v>
      </c>
      <c r="E143" s="81">
        <v>3145806.1</v>
      </c>
      <c r="F143" s="81">
        <v>20060.3</v>
      </c>
      <c r="G143" s="81">
        <v>348550.6</v>
      </c>
      <c r="H143" s="81">
        <v>2812</v>
      </c>
      <c r="I143" s="81">
        <v>177317.85</v>
      </c>
      <c r="J143" s="81">
        <v>0</v>
      </c>
      <c r="K143" s="6">
        <f t="shared" si="39"/>
        <v>89489.91</v>
      </c>
      <c r="L143" s="81">
        <v>0</v>
      </c>
      <c r="M143" s="81">
        <v>89489.91</v>
      </c>
      <c r="N143" s="81">
        <v>798075.37</v>
      </c>
      <c r="O143" s="81">
        <v>96992.8</v>
      </c>
      <c r="P143" s="6">
        <f t="shared" si="40"/>
        <v>73502.5</v>
      </c>
      <c r="Q143" s="81">
        <v>0</v>
      </c>
      <c r="R143" s="81">
        <v>52304</v>
      </c>
      <c r="S143" s="81">
        <v>21198.5</v>
      </c>
      <c r="T143" s="81">
        <v>0</v>
      </c>
      <c r="U143" s="10"/>
      <c r="V143" s="81">
        <v>249327.25</v>
      </c>
      <c r="W143" s="81">
        <v>0</v>
      </c>
      <c r="X143" s="81">
        <v>15715.5</v>
      </c>
      <c r="Y143" s="81">
        <v>63805.25</v>
      </c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1:46" ht="14.1" customHeight="1" x14ac:dyDescent="0.25">
      <c r="A144" s="1" t="s">
        <v>268</v>
      </c>
      <c r="B144" s="1" t="s">
        <v>269</v>
      </c>
      <c r="C144" s="5">
        <f t="shared" si="37"/>
        <v>10817429.749999996</v>
      </c>
      <c r="D144" s="6">
        <f t="shared" si="38"/>
        <v>8285696.0499999998</v>
      </c>
      <c r="E144" s="81">
        <v>6959146.2999999998</v>
      </c>
      <c r="F144" s="81">
        <v>360881.65</v>
      </c>
      <c r="G144" s="81">
        <v>627450</v>
      </c>
      <c r="H144" s="81">
        <v>9156</v>
      </c>
      <c r="I144" s="81">
        <v>329062.09999999998</v>
      </c>
      <c r="J144" s="81">
        <v>0</v>
      </c>
      <c r="K144" s="6">
        <f t="shared" si="39"/>
        <v>179725.15</v>
      </c>
      <c r="L144" s="81">
        <v>0</v>
      </c>
      <c r="M144" s="81">
        <v>179725.15</v>
      </c>
      <c r="N144" s="81">
        <v>1231155.7</v>
      </c>
      <c r="O144" s="81">
        <v>168497.6</v>
      </c>
      <c r="P144" s="6">
        <f t="shared" si="40"/>
        <v>71828.600000000006</v>
      </c>
      <c r="Q144" s="81">
        <v>0</v>
      </c>
      <c r="R144" s="81">
        <v>68372.600000000006</v>
      </c>
      <c r="S144" s="81">
        <v>3456</v>
      </c>
      <c r="T144" s="81">
        <v>0</v>
      </c>
      <c r="U144" s="10"/>
      <c r="V144" s="81">
        <v>341814.2</v>
      </c>
      <c r="W144" s="81">
        <v>0</v>
      </c>
      <c r="X144" s="81">
        <v>211112.45</v>
      </c>
      <c r="Y144" s="81">
        <v>327600</v>
      </c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1:46" ht="14.1" customHeight="1" x14ac:dyDescent="0.25">
      <c r="A145" s="1" t="s">
        <v>270</v>
      </c>
      <c r="B145" s="1" t="s">
        <v>271</v>
      </c>
      <c r="C145" s="5">
        <f t="shared" si="37"/>
        <v>25400392.010000005</v>
      </c>
      <c r="D145" s="6">
        <f t="shared" si="38"/>
        <v>16530565.900000002</v>
      </c>
      <c r="E145" s="81">
        <v>12827507.300000001</v>
      </c>
      <c r="F145" s="81">
        <v>1080051.8</v>
      </c>
      <c r="G145" s="81">
        <v>1578110.3</v>
      </c>
      <c r="H145" s="81">
        <v>14829.5</v>
      </c>
      <c r="I145" s="81">
        <v>1030067</v>
      </c>
      <c r="J145" s="81">
        <v>0</v>
      </c>
      <c r="K145" s="6">
        <f t="shared" si="39"/>
        <v>1387765.67</v>
      </c>
      <c r="L145" s="81">
        <v>1039524.95</v>
      </c>
      <c r="M145" s="81">
        <v>348240.72</v>
      </c>
      <c r="N145" s="81">
        <v>1888431.12</v>
      </c>
      <c r="O145" s="81">
        <v>370828.6</v>
      </c>
      <c r="P145" s="6">
        <f t="shared" si="40"/>
        <v>1688160.15</v>
      </c>
      <c r="Q145" s="81">
        <v>40000</v>
      </c>
      <c r="R145" s="81">
        <v>1347860.95</v>
      </c>
      <c r="S145" s="81">
        <v>300299.2</v>
      </c>
      <c r="T145" s="81">
        <v>0</v>
      </c>
      <c r="U145" s="10"/>
      <c r="V145" s="81">
        <v>1270079.28</v>
      </c>
      <c r="W145" s="81">
        <v>0</v>
      </c>
      <c r="X145" s="81">
        <v>280080.44</v>
      </c>
      <c r="Y145" s="81">
        <v>1984480.85</v>
      </c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1:46" ht="14.1" customHeight="1" x14ac:dyDescent="0.25">
      <c r="C146" s="5"/>
      <c r="D146" s="6"/>
      <c r="E146" s="10"/>
      <c r="F146" s="10"/>
      <c r="G146" s="10"/>
      <c r="H146" s="10"/>
      <c r="I146" s="10"/>
      <c r="J146" s="6"/>
      <c r="K146" s="6"/>
      <c r="L146" s="10"/>
      <c r="M146" s="10"/>
      <c r="N146" s="6"/>
      <c r="O146" s="6"/>
      <c r="P146" s="6"/>
      <c r="Q146" s="10"/>
      <c r="R146" s="10"/>
      <c r="S146" s="10"/>
      <c r="T146" s="10"/>
      <c r="U146" s="10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6" s="2" customFormat="1" ht="14.1" customHeight="1" x14ac:dyDescent="0.25">
      <c r="B147" s="2" t="s">
        <v>272</v>
      </c>
      <c r="C147" s="5">
        <f>SUM(C148:C156)</f>
        <v>111376766.33999999</v>
      </c>
      <c r="D147" s="5">
        <f t="shared" ref="D147:Y147" si="41">SUM(D148:D156)</f>
        <v>67894706.299999997</v>
      </c>
      <c r="E147" s="9">
        <f t="shared" si="41"/>
        <v>49801693.499999993</v>
      </c>
      <c r="F147" s="9">
        <f t="shared" si="41"/>
        <v>6656737.0500000007</v>
      </c>
      <c r="G147" s="9">
        <f t="shared" si="41"/>
        <v>5289532.3499999996</v>
      </c>
      <c r="H147" s="9">
        <f t="shared" si="41"/>
        <v>81421.05</v>
      </c>
      <c r="I147" s="9">
        <f t="shared" si="41"/>
        <v>6065322.3500000006</v>
      </c>
      <c r="J147" s="5">
        <f t="shared" si="41"/>
        <v>0</v>
      </c>
      <c r="K147" s="5">
        <f t="shared" si="41"/>
        <v>2494091.5699999994</v>
      </c>
      <c r="L147" s="9">
        <f t="shared" si="41"/>
        <v>13913.5</v>
      </c>
      <c r="M147" s="9">
        <f t="shared" si="41"/>
        <v>2480178.0699999998</v>
      </c>
      <c r="N147" s="5">
        <f t="shared" si="41"/>
        <v>18656368.98</v>
      </c>
      <c r="O147" s="5">
        <f t="shared" si="41"/>
        <v>1415390.2999999998</v>
      </c>
      <c r="P147" s="5">
        <f t="shared" si="41"/>
        <v>5187796.74</v>
      </c>
      <c r="Q147" s="9">
        <f t="shared" si="41"/>
        <v>11892.05</v>
      </c>
      <c r="R147" s="9">
        <f t="shared" si="41"/>
        <v>1360030.6500000001</v>
      </c>
      <c r="S147" s="9">
        <f t="shared" si="41"/>
        <v>3815874.04</v>
      </c>
      <c r="T147" s="9">
        <f t="shared" si="41"/>
        <v>0</v>
      </c>
      <c r="U147" s="9"/>
      <c r="V147" s="5">
        <f t="shared" si="41"/>
        <v>4510014.669999999</v>
      </c>
      <c r="W147" s="5">
        <f t="shared" si="41"/>
        <v>9597.65</v>
      </c>
      <c r="X147" s="5">
        <f t="shared" si="41"/>
        <v>1626714.03</v>
      </c>
      <c r="Y147" s="5">
        <f t="shared" si="41"/>
        <v>9582086.0999999996</v>
      </c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</row>
    <row r="148" spans="1:46" ht="14.1" customHeight="1" x14ac:dyDescent="0.25">
      <c r="A148" s="1" t="s">
        <v>273</v>
      </c>
      <c r="B148" s="1" t="s">
        <v>274</v>
      </c>
      <c r="C148" s="5">
        <f t="shared" ref="C148:C156" si="42">SUM(D148,J148:K148,N148:P148,V148:Y148)</f>
        <v>22413174.02</v>
      </c>
      <c r="D148" s="6">
        <f t="shared" ref="D148:D156" si="43">SUM(E148:I148)</f>
        <v>12291819.339999998</v>
      </c>
      <c r="E148" s="81">
        <v>9891616.5399999991</v>
      </c>
      <c r="F148" s="81">
        <v>348161.5</v>
      </c>
      <c r="G148" s="81">
        <v>894345.45</v>
      </c>
      <c r="H148" s="81">
        <v>21324</v>
      </c>
      <c r="I148" s="81">
        <v>1136371.8500000001</v>
      </c>
      <c r="J148" s="81">
        <v>0</v>
      </c>
      <c r="K148" s="6">
        <f t="shared" ref="K148:K156" si="44">SUM(L148:M148)</f>
        <v>227185.95</v>
      </c>
      <c r="L148" s="81">
        <v>13545</v>
      </c>
      <c r="M148" s="81">
        <v>213640.95</v>
      </c>
      <c r="N148" s="81">
        <v>4127721.94</v>
      </c>
      <c r="O148" s="81">
        <v>242194.6</v>
      </c>
      <c r="P148" s="6">
        <f t="shared" ref="P148:P156" si="45">SUM(Q148:T148)</f>
        <v>1934089.9</v>
      </c>
      <c r="Q148" s="81">
        <v>0</v>
      </c>
      <c r="R148" s="81">
        <v>247547.5</v>
      </c>
      <c r="S148" s="81">
        <v>1686542.4</v>
      </c>
      <c r="T148" s="81">
        <v>0</v>
      </c>
      <c r="U148" s="10"/>
      <c r="V148" s="81">
        <v>506192.35</v>
      </c>
      <c r="W148" s="81">
        <v>0</v>
      </c>
      <c r="X148" s="81">
        <v>885055.91</v>
      </c>
      <c r="Y148" s="81">
        <v>2198914.0299999998</v>
      </c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1:46" ht="14.1" customHeight="1" x14ac:dyDescent="0.25">
      <c r="A149" s="1" t="s">
        <v>275</v>
      </c>
      <c r="B149" s="1" t="s">
        <v>276</v>
      </c>
      <c r="C149" s="5">
        <f t="shared" si="42"/>
        <v>6489842.8999999994</v>
      </c>
      <c r="D149" s="6">
        <f t="shared" si="43"/>
        <v>4360199.5</v>
      </c>
      <c r="E149" s="81">
        <v>3571489.65</v>
      </c>
      <c r="F149" s="81">
        <v>34936</v>
      </c>
      <c r="G149" s="81">
        <v>309278.84999999998</v>
      </c>
      <c r="H149" s="81">
        <v>12143.8</v>
      </c>
      <c r="I149" s="81">
        <v>432351.2</v>
      </c>
      <c r="J149" s="81">
        <v>0</v>
      </c>
      <c r="K149" s="6">
        <f t="shared" si="44"/>
        <v>174158.42</v>
      </c>
      <c r="L149" s="81">
        <v>0</v>
      </c>
      <c r="M149" s="81">
        <v>174158.42</v>
      </c>
      <c r="N149" s="81">
        <v>1205058.43</v>
      </c>
      <c r="O149" s="81">
        <v>115097.9</v>
      </c>
      <c r="P149" s="6">
        <f t="shared" si="45"/>
        <v>33931.1</v>
      </c>
      <c r="Q149" s="81">
        <v>0</v>
      </c>
      <c r="R149" s="81">
        <v>33931.1</v>
      </c>
      <c r="S149" s="81">
        <v>0</v>
      </c>
      <c r="T149" s="81">
        <v>0</v>
      </c>
      <c r="U149" s="10"/>
      <c r="V149" s="81">
        <v>464781.25</v>
      </c>
      <c r="W149" s="81">
        <v>0</v>
      </c>
      <c r="X149" s="81">
        <v>0</v>
      </c>
      <c r="Y149" s="81">
        <v>136616.29999999999</v>
      </c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1:46" ht="14.1" customHeight="1" x14ac:dyDescent="0.25">
      <c r="A150" s="1" t="s">
        <v>277</v>
      </c>
      <c r="B150" s="1" t="s">
        <v>278</v>
      </c>
      <c r="C150" s="5">
        <f t="shared" si="42"/>
        <v>50115029.860000007</v>
      </c>
      <c r="D150" s="6">
        <f t="shared" si="43"/>
        <v>30631783.869999997</v>
      </c>
      <c r="E150" s="81">
        <v>19621393.32</v>
      </c>
      <c r="F150" s="81">
        <v>5632505.6500000004</v>
      </c>
      <c r="G150" s="81">
        <v>2585173.25</v>
      </c>
      <c r="H150" s="81">
        <v>16949.25</v>
      </c>
      <c r="I150" s="81">
        <v>2775762.4</v>
      </c>
      <c r="J150" s="81">
        <v>0</v>
      </c>
      <c r="K150" s="6">
        <f t="shared" si="44"/>
        <v>1380873.56</v>
      </c>
      <c r="L150" s="81">
        <v>0</v>
      </c>
      <c r="M150" s="81">
        <v>1380873.56</v>
      </c>
      <c r="N150" s="81">
        <v>8055993.7300000004</v>
      </c>
      <c r="O150" s="81">
        <v>526566.19999999995</v>
      </c>
      <c r="P150" s="6">
        <f t="shared" si="45"/>
        <v>2061718.6</v>
      </c>
      <c r="Q150" s="81">
        <v>5819.65</v>
      </c>
      <c r="R150" s="81">
        <v>889906.65</v>
      </c>
      <c r="S150" s="81">
        <v>1165992.3</v>
      </c>
      <c r="T150" s="81">
        <v>0</v>
      </c>
      <c r="U150" s="10"/>
      <c r="V150" s="81">
        <v>1037367.7</v>
      </c>
      <c r="W150" s="81">
        <v>9597.65</v>
      </c>
      <c r="X150" s="81">
        <v>451431.95</v>
      </c>
      <c r="Y150" s="81">
        <v>5959696.5999999996</v>
      </c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1:46" ht="14.1" customHeight="1" x14ac:dyDescent="0.25">
      <c r="A151" s="1" t="s">
        <v>279</v>
      </c>
      <c r="B151" s="1" t="s">
        <v>280</v>
      </c>
      <c r="C151" s="5">
        <f t="shared" si="42"/>
        <v>4580865.47</v>
      </c>
      <c r="D151" s="6">
        <f t="shared" si="43"/>
        <v>2805179.3</v>
      </c>
      <c r="E151" s="81">
        <v>2134053</v>
      </c>
      <c r="F151" s="81">
        <v>129386.55</v>
      </c>
      <c r="G151" s="81">
        <v>268579.3</v>
      </c>
      <c r="H151" s="81">
        <v>6080</v>
      </c>
      <c r="I151" s="81">
        <v>267080.45</v>
      </c>
      <c r="J151" s="81">
        <v>0</v>
      </c>
      <c r="K151" s="6">
        <f t="shared" si="44"/>
        <v>204734.99</v>
      </c>
      <c r="L151" s="81">
        <v>0</v>
      </c>
      <c r="M151" s="81">
        <v>204734.99</v>
      </c>
      <c r="N151" s="81">
        <v>536386.84</v>
      </c>
      <c r="O151" s="81">
        <v>67067.8</v>
      </c>
      <c r="P151" s="6">
        <f t="shared" si="45"/>
        <v>346220.3</v>
      </c>
      <c r="Q151" s="81">
        <v>0</v>
      </c>
      <c r="R151" s="81">
        <v>34969</v>
      </c>
      <c r="S151" s="81">
        <v>311251.3</v>
      </c>
      <c r="T151" s="81">
        <v>0</v>
      </c>
      <c r="U151" s="10"/>
      <c r="V151" s="81">
        <v>105195.65</v>
      </c>
      <c r="W151" s="81">
        <v>0</v>
      </c>
      <c r="X151" s="81">
        <v>227286.09</v>
      </c>
      <c r="Y151" s="81">
        <v>288794.5</v>
      </c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1:46" ht="14.1" customHeight="1" x14ac:dyDescent="0.25">
      <c r="A152" s="1" t="s">
        <v>281</v>
      </c>
      <c r="B152" s="1" t="s">
        <v>282</v>
      </c>
      <c r="C152" s="5">
        <f t="shared" si="42"/>
        <v>5287156.9800000004</v>
      </c>
      <c r="D152" s="6">
        <f t="shared" si="43"/>
        <v>4157002.54</v>
      </c>
      <c r="E152" s="81">
        <v>3474584.19</v>
      </c>
      <c r="F152" s="81">
        <v>57800</v>
      </c>
      <c r="G152" s="81">
        <v>171570.7</v>
      </c>
      <c r="H152" s="81">
        <v>6726</v>
      </c>
      <c r="I152" s="81">
        <v>446321.65</v>
      </c>
      <c r="J152" s="81">
        <v>0</v>
      </c>
      <c r="K152" s="6">
        <f t="shared" si="44"/>
        <v>112897.27</v>
      </c>
      <c r="L152" s="81">
        <v>0</v>
      </c>
      <c r="M152" s="81">
        <v>112897.27</v>
      </c>
      <c r="N152" s="81">
        <v>640317.44999999995</v>
      </c>
      <c r="O152" s="81">
        <v>85707.4</v>
      </c>
      <c r="P152" s="6">
        <f t="shared" si="45"/>
        <v>17246</v>
      </c>
      <c r="Q152" s="81">
        <v>0</v>
      </c>
      <c r="R152" s="81">
        <v>17246</v>
      </c>
      <c r="S152" s="81">
        <v>0</v>
      </c>
      <c r="T152" s="81">
        <v>0</v>
      </c>
      <c r="U152" s="10"/>
      <c r="V152" s="81">
        <v>201314.57</v>
      </c>
      <c r="W152" s="81">
        <v>0</v>
      </c>
      <c r="X152" s="81">
        <v>5051.75</v>
      </c>
      <c r="Y152" s="81">
        <v>67620</v>
      </c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1:46" ht="14.1" customHeight="1" x14ac:dyDescent="0.25">
      <c r="A153" s="1" t="s">
        <v>283</v>
      </c>
      <c r="B153" s="1" t="s">
        <v>284</v>
      </c>
      <c r="C153" s="5">
        <f t="shared" si="42"/>
        <v>4506685.6400000006</v>
      </c>
      <c r="D153" s="6">
        <f t="shared" si="43"/>
        <v>2896037.1</v>
      </c>
      <c r="E153" s="81">
        <v>2561551.7999999998</v>
      </c>
      <c r="F153" s="81">
        <v>37168.35</v>
      </c>
      <c r="G153" s="81">
        <v>180369</v>
      </c>
      <c r="H153" s="81">
        <v>7647.5</v>
      </c>
      <c r="I153" s="81">
        <v>109300.45</v>
      </c>
      <c r="J153" s="81">
        <v>0</v>
      </c>
      <c r="K153" s="6">
        <f t="shared" si="44"/>
        <v>95250.05</v>
      </c>
      <c r="L153" s="81">
        <v>0</v>
      </c>
      <c r="M153" s="81">
        <v>95250.05</v>
      </c>
      <c r="N153" s="81">
        <v>683795.25</v>
      </c>
      <c r="O153" s="81">
        <v>83875.100000000006</v>
      </c>
      <c r="P153" s="6">
        <f t="shared" si="45"/>
        <v>36872.6</v>
      </c>
      <c r="Q153" s="81">
        <v>0</v>
      </c>
      <c r="R153" s="81">
        <v>2837.6</v>
      </c>
      <c r="S153" s="81">
        <v>34035</v>
      </c>
      <c r="T153" s="81">
        <v>0</v>
      </c>
      <c r="U153" s="10"/>
      <c r="V153" s="81">
        <v>295265.90000000002</v>
      </c>
      <c r="W153" s="81">
        <v>0</v>
      </c>
      <c r="X153" s="81">
        <v>11018.7</v>
      </c>
      <c r="Y153" s="81">
        <v>404570.94</v>
      </c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1:46" ht="14.1" customHeight="1" x14ac:dyDescent="0.25">
      <c r="A154" s="1" t="s">
        <v>285</v>
      </c>
      <c r="B154" s="1" t="s">
        <v>286</v>
      </c>
      <c r="C154" s="5">
        <f t="shared" si="42"/>
        <v>7250455.2400000002</v>
      </c>
      <c r="D154" s="6">
        <f t="shared" si="43"/>
        <v>4452218.45</v>
      </c>
      <c r="E154" s="81">
        <v>3308517.2</v>
      </c>
      <c r="F154" s="81">
        <v>324798.45</v>
      </c>
      <c r="G154" s="81">
        <v>301602.05</v>
      </c>
      <c r="H154" s="81">
        <v>0</v>
      </c>
      <c r="I154" s="81">
        <v>517300.75</v>
      </c>
      <c r="J154" s="81">
        <v>0</v>
      </c>
      <c r="K154" s="6">
        <f t="shared" si="44"/>
        <v>102781.05</v>
      </c>
      <c r="L154" s="81">
        <v>0</v>
      </c>
      <c r="M154" s="81">
        <v>102781.05</v>
      </c>
      <c r="N154" s="81">
        <v>1836304.01</v>
      </c>
      <c r="O154" s="81">
        <v>119775.7</v>
      </c>
      <c r="P154" s="6">
        <f t="shared" si="45"/>
        <v>12304.05</v>
      </c>
      <c r="Q154" s="81">
        <v>6072.4</v>
      </c>
      <c r="R154" s="81">
        <v>0</v>
      </c>
      <c r="S154" s="81">
        <v>6231.65</v>
      </c>
      <c r="T154" s="81">
        <v>0</v>
      </c>
      <c r="U154" s="10"/>
      <c r="V154" s="81">
        <v>680185.95</v>
      </c>
      <c r="W154" s="81">
        <v>0</v>
      </c>
      <c r="X154" s="81">
        <v>46869.63</v>
      </c>
      <c r="Y154" s="81">
        <v>16.399999999999999</v>
      </c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1:46" ht="14.1" customHeight="1" x14ac:dyDescent="0.25">
      <c r="A155" s="1" t="s">
        <v>287</v>
      </c>
      <c r="B155" s="1" t="s">
        <v>288</v>
      </c>
      <c r="C155" s="5">
        <f t="shared" si="42"/>
        <v>4856020.38</v>
      </c>
      <c r="D155" s="6">
        <f t="shared" si="43"/>
        <v>3156929.9499999997</v>
      </c>
      <c r="E155" s="81">
        <v>2680451.15</v>
      </c>
      <c r="F155" s="81">
        <v>22990.400000000001</v>
      </c>
      <c r="G155" s="81">
        <v>288862.59999999998</v>
      </c>
      <c r="H155" s="81">
        <v>4812.5</v>
      </c>
      <c r="I155" s="81">
        <v>159813.29999999999</v>
      </c>
      <c r="J155" s="81">
        <v>0</v>
      </c>
      <c r="K155" s="6">
        <f t="shared" si="44"/>
        <v>46644.3</v>
      </c>
      <c r="L155" s="81">
        <v>0</v>
      </c>
      <c r="M155" s="81">
        <v>46644.3</v>
      </c>
      <c r="N155" s="81">
        <v>695682.93</v>
      </c>
      <c r="O155" s="81">
        <v>82203.899999999994</v>
      </c>
      <c r="P155" s="6">
        <f t="shared" si="45"/>
        <v>109863</v>
      </c>
      <c r="Q155" s="81">
        <v>0</v>
      </c>
      <c r="R155" s="81">
        <v>2233</v>
      </c>
      <c r="S155" s="81">
        <v>107630</v>
      </c>
      <c r="T155" s="81">
        <v>0</v>
      </c>
      <c r="U155" s="10"/>
      <c r="V155" s="81">
        <v>582283.55000000005</v>
      </c>
      <c r="W155" s="81">
        <v>0</v>
      </c>
      <c r="X155" s="81">
        <v>0</v>
      </c>
      <c r="Y155" s="81">
        <v>182412.75</v>
      </c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1:46" ht="14.1" customHeight="1" x14ac:dyDescent="0.25">
      <c r="A156" s="1" t="s">
        <v>289</v>
      </c>
      <c r="B156" s="1" t="s">
        <v>290</v>
      </c>
      <c r="C156" s="5">
        <f t="shared" si="42"/>
        <v>5877535.8499999996</v>
      </c>
      <c r="D156" s="6">
        <f t="shared" si="43"/>
        <v>3143536.2499999995</v>
      </c>
      <c r="E156" s="81">
        <v>2558036.65</v>
      </c>
      <c r="F156" s="81">
        <v>68990.149999999994</v>
      </c>
      <c r="G156" s="81">
        <v>289751.15000000002</v>
      </c>
      <c r="H156" s="81">
        <v>5738</v>
      </c>
      <c r="I156" s="81">
        <v>221020.3</v>
      </c>
      <c r="J156" s="81">
        <v>0</v>
      </c>
      <c r="K156" s="6">
        <f t="shared" si="44"/>
        <v>149565.98000000001</v>
      </c>
      <c r="L156" s="81">
        <v>368.5</v>
      </c>
      <c r="M156" s="81">
        <v>149197.48000000001</v>
      </c>
      <c r="N156" s="81">
        <v>875108.4</v>
      </c>
      <c r="O156" s="81">
        <v>92901.7</v>
      </c>
      <c r="P156" s="6">
        <f t="shared" si="45"/>
        <v>635551.18999999994</v>
      </c>
      <c r="Q156" s="81">
        <v>0</v>
      </c>
      <c r="R156" s="81">
        <v>131359.79999999999</v>
      </c>
      <c r="S156" s="81">
        <v>504191.39</v>
      </c>
      <c r="T156" s="81">
        <v>0</v>
      </c>
      <c r="U156" s="10"/>
      <c r="V156" s="81">
        <v>637427.75</v>
      </c>
      <c r="W156" s="81">
        <v>0</v>
      </c>
      <c r="X156" s="81">
        <v>0</v>
      </c>
      <c r="Y156" s="81">
        <v>343444.58</v>
      </c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1:46" ht="14.1" customHeight="1" x14ac:dyDescent="0.25">
      <c r="C157" s="5"/>
      <c r="D157" s="6"/>
      <c r="E157" s="10"/>
      <c r="F157" s="10"/>
      <c r="G157" s="10"/>
      <c r="H157" s="10"/>
      <c r="I157" s="10"/>
      <c r="J157" s="6"/>
      <c r="K157" s="6"/>
      <c r="L157" s="10"/>
      <c r="M157" s="10"/>
      <c r="N157" s="6"/>
      <c r="O157" s="6"/>
      <c r="P157" s="6"/>
      <c r="Q157" s="10"/>
      <c r="R157" s="10"/>
      <c r="S157" s="10"/>
      <c r="T157" s="10"/>
      <c r="U157" s="10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1:46" s="8" customFormat="1" ht="14.1" customHeight="1" x14ac:dyDescent="0.25">
      <c r="B158" s="8" t="s">
        <v>291</v>
      </c>
      <c r="C158" s="10">
        <f t="shared" ref="C158:T158" si="46">SUM(C12:C30,C33:C50,C53:C77,C80:C107,C110:C126,C129:C145,C148:C156)</f>
        <v>1716525897.6400003</v>
      </c>
      <c r="D158" s="10">
        <f t="shared" si="46"/>
        <v>1064248945.0399995</v>
      </c>
      <c r="E158" s="10">
        <f t="shared" si="46"/>
        <v>762793034.44999969</v>
      </c>
      <c r="F158" s="10">
        <f t="shared" si="46"/>
        <v>113161315.88000003</v>
      </c>
      <c r="G158" s="10">
        <f t="shared" si="46"/>
        <v>105516115.04999997</v>
      </c>
      <c r="H158" s="10">
        <f t="shared" si="46"/>
        <v>2772363.8299999991</v>
      </c>
      <c r="I158" s="10">
        <f t="shared" si="46"/>
        <v>80006115.829999998</v>
      </c>
      <c r="J158" s="10">
        <f t="shared" si="46"/>
        <v>530964.9</v>
      </c>
      <c r="K158" s="10">
        <f t="shared" si="46"/>
        <v>62652640.369999975</v>
      </c>
      <c r="L158" s="10">
        <f t="shared" si="46"/>
        <v>11889627.630000001</v>
      </c>
      <c r="M158" s="10">
        <f t="shared" si="46"/>
        <v>50763012.739999987</v>
      </c>
      <c r="N158" s="10">
        <f t="shared" si="46"/>
        <v>255477229.57999998</v>
      </c>
      <c r="O158" s="10">
        <f t="shared" si="46"/>
        <v>22725358.660000004</v>
      </c>
      <c r="P158" s="10">
        <f t="shared" si="46"/>
        <v>88073265.37999998</v>
      </c>
      <c r="Q158" s="10">
        <f t="shared" si="46"/>
        <v>499266.00000000006</v>
      </c>
      <c r="R158" s="10">
        <f t="shared" si="46"/>
        <v>42467125.490000002</v>
      </c>
      <c r="S158" s="10">
        <f t="shared" si="46"/>
        <v>45106873.890000008</v>
      </c>
      <c r="T158" s="10">
        <f t="shared" si="46"/>
        <v>0</v>
      </c>
      <c r="U158" s="10"/>
      <c r="V158" s="10">
        <f>SUM(V12:V30,V33:V50,V53:V77,V80:V107,V110:V126,V129:V145,V148:V156)</f>
        <v>60796797.54999999</v>
      </c>
      <c r="W158" s="10">
        <f>SUM(W12:W30,W33:W50,W53:W77,W80:W107,W110:W126,W129:W145,W148:W156)</f>
        <v>11597.65</v>
      </c>
      <c r="X158" s="10">
        <f>SUM(X12:X30,X33:X50,X53:X77,X80:X107,X110:X126,X129:X145,X148:X156)</f>
        <v>29576801.180000003</v>
      </c>
      <c r="Y158" s="10">
        <f>SUM(Y12:Y30,Y33:Y50,Y53:Y77,Y80:Y107,Y110:Y126,Y129:Y145,Y148:Y156)</f>
        <v>132432297.32999998</v>
      </c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</row>
    <row r="159" spans="1:46" ht="14.1" customHeight="1" x14ac:dyDescent="0.25">
      <c r="C159" s="5"/>
      <c r="D159" s="6"/>
      <c r="E159" s="10"/>
      <c r="F159" s="10"/>
      <c r="G159" s="10"/>
      <c r="H159" s="10"/>
      <c r="I159" s="10"/>
      <c r="J159" s="6"/>
      <c r="K159" s="6"/>
      <c r="L159" s="10"/>
      <c r="M159" s="10"/>
      <c r="N159" s="6"/>
      <c r="O159" s="6"/>
      <c r="P159" s="6"/>
      <c r="Q159" s="10"/>
      <c r="R159" s="10"/>
      <c r="S159" s="10"/>
      <c r="T159" s="10"/>
      <c r="U159" s="10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1:46" ht="14.1" customHeight="1" x14ac:dyDescent="0.25">
      <c r="C160" s="5"/>
      <c r="D160" s="6"/>
      <c r="E160" s="10"/>
      <c r="F160" s="10"/>
      <c r="G160" s="10"/>
      <c r="H160" s="10"/>
      <c r="I160" s="10"/>
      <c r="J160" s="6"/>
      <c r="K160" s="6"/>
      <c r="L160" s="10"/>
      <c r="M160" s="10"/>
      <c r="N160" s="6"/>
      <c r="O160" s="6"/>
      <c r="P160" s="6"/>
      <c r="Q160" s="10"/>
      <c r="R160" s="10"/>
      <c r="S160" s="10"/>
      <c r="T160" s="10"/>
      <c r="U160" s="10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3:46" ht="14.1" customHeight="1" x14ac:dyDescent="0.25">
      <c r="C161" s="5"/>
      <c r="D161" s="6"/>
      <c r="E161" s="10"/>
      <c r="F161" s="10"/>
      <c r="G161" s="10"/>
      <c r="H161" s="10"/>
      <c r="I161" s="10"/>
      <c r="J161" s="6"/>
      <c r="K161" s="6"/>
      <c r="L161" s="10"/>
      <c r="M161" s="10"/>
      <c r="N161" s="6"/>
      <c r="O161" s="6"/>
      <c r="P161" s="6"/>
      <c r="Q161" s="10"/>
      <c r="R161" s="10"/>
      <c r="S161" s="10"/>
      <c r="T161" s="10"/>
      <c r="U161" s="10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3:46" ht="14.1" customHeight="1" x14ac:dyDescent="0.25">
      <c r="C162" s="5"/>
      <c r="D162" s="6"/>
      <c r="E162" s="10"/>
      <c r="F162" s="10"/>
      <c r="G162" s="10"/>
      <c r="H162" s="10"/>
      <c r="I162" s="10"/>
      <c r="J162" s="6"/>
      <c r="K162" s="6"/>
      <c r="L162" s="10"/>
      <c r="M162" s="10"/>
      <c r="N162" s="6"/>
      <c r="O162" s="6"/>
      <c r="P162" s="6"/>
      <c r="Q162" s="10"/>
      <c r="R162" s="10"/>
      <c r="S162" s="10"/>
      <c r="T162" s="10"/>
      <c r="U162" s="10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3:46" ht="14.1" customHeight="1" x14ac:dyDescent="0.25">
      <c r="C163" s="5"/>
      <c r="D163" s="6"/>
      <c r="E163" s="10"/>
      <c r="F163" s="10"/>
      <c r="G163" s="10"/>
      <c r="H163" s="10"/>
      <c r="I163" s="10"/>
      <c r="J163" s="6"/>
      <c r="K163" s="6"/>
      <c r="L163" s="10"/>
      <c r="M163" s="10"/>
      <c r="N163" s="6"/>
      <c r="O163" s="6"/>
      <c r="P163" s="6"/>
      <c r="Q163" s="10"/>
      <c r="R163" s="10"/>
      <c r="S163" s="10"/>
      <c r="T163" s="10"/>
      <c r="U163" s="10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3:46" ht="14.1" customHeight="1" x14ac:dyDescent="0.25">
      <c r="C164" s="5"/>
      <c r="D164" s="6"/>
      <c r="E164" s="10"/>
      <c r="F164" s="10"/>
      <c r="G164" s="10"/>
      <c r="H164" s="10"/>
      <c r="I164" s="10"/>
      <c r="J164" s="6"/>
      <c r="K164" s="6"/>
      <c r="L164" s="10"/>
      <c r="M164" s="10"/>
      <c r="N164" s="6"/>
      <c r="O164" s="6"/>
      <c r="P164" s="6"/>
      <c r="Q164" s="10"/>
      <c r="R164" s="10"/>
      <c r="S164" s="10"/>
      <c r="T164" s="10"/>
      <c r="U164" s="10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3:46" ht="14.1" customHeight="1" x14ac:dyDescent="0.25">
      <c r="C165" s="5"/>
      <c r="D165" s="6"/>
      <c r="E165" s="10"/>
      <c r="F165" s="10"/>
      <c r="G165" s="10"/>
      <c r="H165" s="10"/>
      <c r="I165" s="10"/>
      <c r="J165" s="6"/>
      <c r="K165" s="6"/>
      <c r="L165" s="10"/>
      <c r="M165" s="10"/>
      <c r="N165" s="6"/>
      <c r="O165" s="6"/>
      <c r="P165" s="6"/>
      <c r="Q165" s="10"/>
      <c r="R165" s="10"/>
      <c r="S165" s="10"/>
      <c r="T165" s="10"/>
      <c r="U165" s="10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3:46" ht="14.1" customHeight="1" x14ac:dyDescent="0.25">
      <c r="C166" s="5"/>
      <c r="D166" s="6"/>
      <c r="E166" s="10"/>
      <c r="F166" s="10"/>
      <c r="G166" s="10"/>
      <c r="H166" s="10"/>
      <c r="I166" s="10"/>
      <c r="J166" s="6"/>
      <c r="K166" s="6"/>
      <c r="L166" s="10"/>
      <c r="M166" s="10"/>
      <c r="N166" s="6"/>
      <c r="O166" s="6"/>
      <c r="P166" s="6"/>
      <c r="Q166" s="10"/>
      <c r="R166" s="10"/>
      <c r="S166" s="10"/>
      <c r="T166" s="10"/>
      <c r="U166" s="10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3:46" ht="14.1" customHeight="1" x14ac:dyDescent="0.25">
      <c r="C167" s="5"/>
      <c r="D167" s="6"/>
      <c r="E167" s="10"/>
      <c r="F167" s="10"/>
      <c r="G167" s="10"/>
      <c r="H167" s="10"/>
      <c r="I167" s="10"/>
      <c r="J167" s="6"/>
      <c r="K167" s="6"/>
      <c r="L167" s="10"/>
      <c r="M167" s="10"/>
      <c r="N167" s="6"/>
      <c r="O167" s="6"/>
      <c r="P167" s="6"/>
      <c r="Q167" s="10"/>
      <c r="R167" s="10"/>
      <c r="S167" s="10"/>
      <c r="T167" s="10"/>
      <c r="U167" s="10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3:46" ht="14.1" customHeight="1" x14ac:dyDescent="0.25">
      <c r="C168" s="5"/>
      <c r="D168" s="6"/>
      <c r="E168" s="10"/>
      <c r="F168" s="10"/>
      <c r="G168" s="10"/>
      <c r="H168" s="10"/>
      <c r="I168" s="10"/>
      <c r="J168" s="6"/>
      <c r="K168" s="6"/>
      <c r="L168" s="10"/>
      <c r="M168" s="10"/>
      <c r="N168" s="6"/>
      <c r="O168" s="6"/>
      <c r="P168" s="6"/>
      <c r="Q168" s="10"/>
      <c r="R168" s="10"/>
      <c r="S168" s="10"/>
      <c r="T168" s="10"/>
      <c r="U168" s="10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3:46" ht="14.1" customHeight="1" x14ac:dyDescent="0.25">
      <c r="C169" s="5"/>
      <c r="D169" s="6"/>
      <c r="E169" s="10"/>
      <c r="F169" s="10"/>
      <c r="G169" s="10"/>
      <c r="H169" s="10"/>
      <c r="I169" s="10"/>
      <c r="J169" s="6"/>
      <c r="K169" s="6"/>
      <c r="L169" s="10"/>
      <c r="M169" s="10"/>
      <c r="N169" s="6"/>
      <c r="O169" s="6"/>
      <c r="P169" s="6"/>
      <c r="Q169" s="10"/>
      <c r="R169" s="10"/>
      <c r="S169" s="10"/>
      <c r="T169" s="10"/>
      <c r="U169" s="10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3:46" ht="14.1" customHeight="1" x14ac:dyDescent="0.25">
      <c r="C170" s="5"/>
      <c r="D170" s="6"/>
      <c r="E170" s="10"/>
      <c r="F170" s="10"/>
      <c r="G170" s="10"/>
      <c r="H170" s="10"/>
      <c r="I170" s="10"/>
      <c r="J170" s="6"/>
      <c r="K170" s="6"/>
      <c r="L170" s="10"/>
      <c r="M170" s="10"/>
      <c r="N170" s="6"/>
      <c r="O170" s="6"/>
      <c r="P170" s="6"/>
      <c r="Q170" s="10"/>
      <c r="R170" s="10"/>
      <c r="S170" s="10"/>
      <c r="T170" s="10"/>
      <c r="U170" s="10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3:46" ht="14.1" customHeight="1" x14ac:dyDescent="0.25">
      <c r="C171" s="5"/>
      <c r="D171" s="6"/>
      <c r="E171" s="10"/>
      <c r="F171" s="10"/>
      <c r="G171" s="10"/>
      <c r="H171" s="10"/>
      <c r="I171" s="10"/>
      <c r="J171" s="6"/>
      <c r="K171" s="6"/>
      <c r="L171" s="10"/>
      <c r="M171" s="10"/>
      <c r="N171" s="6"/>
      <c r="O171" s="6"/>
      <c r="P171" s="6"/>
      <c r="Q171" s="10"/>
      <c r="R171" s="10"/>
      <c r="S171" s="10"/>
      <c r="T171" s="10"/>
      <c r="U171" s="10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3:46" ht="14.1" customHeight="1" x14ac:dyDescent="0.25">
      <c r="C172" s="5"/>
      <c r="D172" s="6"/>
      <c r="E172" s="10"/>
      <c r="F172" s="10"/>
      <c r="G172" s="10"/>
      <c r="H172" s="10"/>
      <c r="I172" s="10"/>
      <c r="J172" s="6"/>
      <c r="K172" s="6"/>
      <c r="L172" s="10"/>
      <c r="M172" s="10"/>
      <c r="N172" s="6"/>
      <c r="O172" s="6"/>
      <c r="P172" s="6"/>
      <c r="Q172" s="10"/>
      <c r="R172" s="10"/>
      <c r="S172" s="10"/>
      <c r="T172" s="10"/>
      <c r="U172" s="10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3:46" ht="14.1" customHeight="1" x14ac:dyDescent="0.25">
      <c r="C173" s="5"/>
      <c r="D173" s="6"/>
      <c r="E173" s="10"/>
      <c r="F173" s="10"/>
      <c r="G173" s="10"/>
      <c r="H173" s="10"/>
      <c r="I173" s="10"/>
      <c r="J173" s="6"/>
      <c r="K173" s="6"/>
      <c r="L173" s="10"/>
      <c r="M173" s="10"/>
      <c r="N173" s="6"/>
      <c r="O173" s="6"/>
      <c r="P173" s="6"/>
      <c r="Q173" s="10"/>
      <c r="R173" s="10"/>
      <c r="S173" s="10"/>
      <c r="T173" s="10"/>
      <c r="U173" s="10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3:46" ht="14.1" customHeight="1" x14ac:dyDescent="0.25">
      <c r="C174" s="5"/>
      <c r="D174" s="6"/>
      <c r="E174" s="10"/>
      <c r="F174" s="10"/>
      <c r="G174" s="10"/>
      <c r="H174" s="10"/>
      <c r="I174" s="10"/>
      <c r="J174" s="6"/>
      <c r="K174" s="6"/>
      <c r="L174" s="10"/>
      <c r="M174" s="10"/>
      <c r="N174" s="6"/>
      <c r="O174" s="6"/>
      <c r="P174" s="6"/>
      <c r="Q174" s="10"/>
      <c r="R174" s="10"/>
      <c r="S174" s="10"/>
      <c r="T174" s="10"/>
      <c r="U174" s="10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3:46" ht="14.1" customHeight="1" x14ac:dyDescent="0.25">
      <c r="C175" s="5"/>
      <c r="D175" s="6"/>
      <c r="E175" s="10"/>
      <c r="F175" s="10"/>
      <c r="G175" s="10"/>
      <c r="H175" s="10"/>
      <c r="I175" s="10"/>
      <c r="J175" s="6"/>
      <c r="K175" s="6"/>
      <c r="L175" s="10"/>
      <c r="M175" s="10"/>
      <c r="N175" s="6"/>
      <c r="O175" s="6"/>
      <c r="P175" s="6"/>
      <c r="Q175" s="10"/>
      <c r="R175" s="10"/>
      <c r="S175" s="10"/>
      <c r="T175" s="10"/>
      <c r="U175" s="10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3:46" ht="14.1" customHeight="1" x14ac:dyDescent="0.25">
      <c r="C176" s="5"/>
      <c r="D176" s="6"/>
      <c r="E176" s="10"/>
      <c r="F176" s="10"/>
      <c r="G176" s="10"/>
      <c r="H176" s="10"/>
      <c r="I176" s="10"/>
      <c r="J176" s="6"/>
      <c r="K176" s="6"/>
      <c r="L176" s="10"/>
      <c r="M176" s="10"/>
      <c r="N176" s="6"/>
      <c r="O176" s="6"/>
      <c r="P176" s="6"/>
      <c r="Q176" s="10"/>
      <c r="R176" s="10"/>
      <c r="S176" s="10"/>
      <c r="T176" s="10"/>
      <c r="U176" s="10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3:46" ht="14.1" customHeight="1" x14ac:dyDescent="0.25">
      <c r="C177" s="5"/>
      <c r="D177" s="6"/>
      <c r="E177" s="10"/>
      <c r="F177" s="10"/>
      <c r="G177" s="10"/>
      <c r="H177" s="10"/>
      <c r="I177" s="10"/>
      <c r="J177" s="6"/>
      <c r="K177" s="6"/>
      <c r="L177" s="10"/>
      <c r="M177" s="10"/>
      <c r="N177" s="6"/>
      <c r="O177" s="6"/>
      <c r="P177" s="6"/>
      <c r="Q177" s="10"/>
      <c r="R177" s="10"/>
      <c r="S177" s="10"/>
      <c r="T177" s="10"/>
      <c r="U177" s="10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3:46" ht="14.1" customHeight="1" x14ac:dyDescent="0.25">
      <c r="C178" s="5"/>
      <c r="D178" s="6"/>
      <c r="E178" s="10"/>
      <c r="F178" s="10"/>
      <c r="G178" s="10"/>
      <c r="H178" s="10"/>
      <c r="I178" s="10"/>
      <c r="J178" s="6"/>
      <c r="K178" s="6"/>
      <c r="L178" s="10"/>
      <c r="M178" s="10"/>
      <c r="N178" s="6"/>
      <c r="O178" s="6"/>
      <c r="P178" s="6"/>
      <c r="Q178" s="10"/>
      <c r="R178" s="10"/>
      <c r="S178" s="10"/>
      <c r="T178" s="10"/>
      <c r="U178" s="10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3:46" ht="14.1" customHeight="1" x14ac:dyDescent="0.25">
      <c r="C179" s="5"/>
      <c r="D179" s="6"/>
      <c r="E179" s="10"/>
      <c r="F179" s="10"/>
      <c r="G179" s="10"/>
      <c r="H179" s="10"/>
      <c r="I179" s="10"/>
      <c r="J179" s="6"/>
      <c r="K179" s="6"/>
      <c r="L179" s="10"/>
      <c r="M179" s="10"/>
      <c r="N179" s="6"/>
      <c r="O179" s="6"/>
      <c r="P179" s="6"/>
      <c r="Q179" s="10"/>
      <c r="R179" s="10"/>
      <c r="S179" s="10"/>
      <c r="T179" s="10"/>
      <c r="U179" s="10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3:46" ht="14.1" customHeight="1" x14ac:dyDescent="0.25">
      <c r="C180" s="5"/>
      <c r="D180" s="6"/>
      <c r="E180" s="10"/>
      <c r="F180" s="10"/>
      <c r="G180" s="10"/>
      <c r="H180" s="10"/>
      <c r="I180" s="10"/>
      <c r="J180" s="6"/>
      <c r="K180" s="6"/>
      <c r="L180" s="10"/>
      <c r="M180" s="10"/>
      <c r="N180" s="6"/>
      <c r="O180" s="6"/>
      <c r="P180" s="6"/>
      <c r="Q180" s="10"/>
      <c r="R180" s="10"/>
      <c r="S180" s="10"/>
      <c r="T180" s="10"/>
      <c r="U180" s="10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3:46" ht="14.1" customHeight="1" x14ac:dyDescent="0.25">
      <c r="C181" s="5"/>
      <c r="D181" s="6"/>
      <c r="E181" s="10"/>
      <c r="F181" s="10"/>
      <c r="G181" s="10"/>
      <c r="H181" s="10"/>
      <c r="I181" s="10"/>
      <c r="J181" s="6"/>
      <c r="K181" s="6"/>
      <c r="L181" s="10"/>
      <c r="M181" s="10"/>
      <c r="N181" s="6"/>
      <c r="O181" s="6"/>
      <c r="P181" s="6"/>
      <c r="Q181" s="10"/>
      <c r="R181" s="10"/>
      <c r="S181" s="10"/>
      <c r="T181" s="10"/>
      <c r="U181" s="10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3:46" ht="14.1" customHeight="1" x14ac:dyDescent="0.25">
      <c r="C182" s="5"/>
      <c r="D182" s="6"/>
      <c r="E182" s="10"/>
      <c r="F182" s="10"/>
      <c r="G182" s="10"/>
      <c r="H182" s="10"/>
      <c r="I182" s="10"/>
      <c r="J182" s="6"/>
      <c r="K182" s="6"/>
      <c r="L182" s="10"/>
      <c r="M182" s="10"/>
      <c r="N182" s="6"/>
      <c r="O182" s="6"/>
      <c r="P182" s="6"/>
      <c r="Q182" s="10"/>
      <c r="R182" s="10"/>
      <c r="S182" s="10"/>
      <c r="T182" s="10"/>
      <c r="U182" s="10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3:46" ht="14.1" customHeight="1" x14ac:dyDescent="0.25">
      <c r="C183" s="5"/>
      <c r="D183" s="6"/>
      <c r="E183" s="10"/>
      <c r="F183" s="10"/>
      <c r="G183" s="10"/>
      <c r="H183" s="10"/>
      <c r="I183" s="10"/>
      <c r="J183" s="6"/>
      <c r="K183" s="6"/>
      <c r="L183" s="10"/>
      <c r="M183" s="10"/>
      <c r="N183" s="6"/>
      <c r="O183" s="6"/>
      <c r="P183" s="6"/>
      <c r="Q183" s="10"/>
      <c r="R183" s="10"/>
      <c r="S183" s="10"/>
      <c r="T183" s="10"/>
      <c r="U183" s="10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3:46" ht="14.1" customHeight="1" x14ac:dyDescent="0.25">
      <c r="C184" s="5"/>
      <c r="D184" s="6"/>
      <c r="E184" s="10"/>
      <c r="F184" s="10"/>
      <c r="G184" s="10"/>
      <c r="H184" s="10"/>
      <c r="I184" s="10"/>
      <c r="J184" s="6"/>
      <c r="K184" s="6"/>
      <c r="L184" s="10"/>
      <c r="M184" s="10"/>
      <c r="N184" s="6"/>
      <c r="O184" s="6"/>
      <c r="P184" s="6"/>
      <c r="Q184" s="10"/>
      <c r="R184" s="10"/>
      <c r="S184" s="10"/>
      <c r="T184" s="10"/>
      <c r="U184" s="10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3:46" ht="14.1" customHeight="1" x14ac:dyDescent="0.25">
      <c r="C185" s="5"/>
      <c r="D185" s="6"/>
      <c r="E185" s="10"/>
      <c r="F185" s="10"/>
      <c r="G185" s="10"/>
      <c r="H185" s="10"/>
      <c r="I185" s="10"/>
      <c r="J185" s="6"/>
      <c r="K185" s="6"/>
      <c r="L185" s="10"/>
      <c r="M185" s="10"/>
      <c r="N185" s="6"/>
      <c r="O185" s="6"/>
      <c r="P185" s="6"/>
      <c r="Q185" s="10"/>
      <c r="R185" s="10"/>
      <c r="S185" s="10"/>
      <c r="T185" s="10"/>
      <c r="U185" s="10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3:46" ht="14.1" customHeight="1" x14ac:dyDescent="0.25">
      <c r="C186" s="5"/>
      <c r="D186" s="6"/>
      <c r="E186" s="10"/>
      <c r="F186" s="10"/>
      <c r="G186" s="10"/>
      <c r="H186" s="10"/>
      <c r="I186" s="10"/>
      <c r="J186" s="6"/>
      <c r="K186" s="6"/>
      <c r="L186" s="10"/>
      <c r="M186" s="10"/>
      <c r="N186" s="6"/>
      <c r="O186" s="6"/>
      <c r="P186" s="6"/>
      <c r="Q186" s="10"/>
      <c r="R186" s="10"/>
      <c r="S186" s="10"/>
      <c r="T186" s="10"/>
      <c r="U186" s="10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3:46" ht="14.1" customHeight="1" x14ac:dyDescent="0.25">
      <c r="C187" s="5"/>
      <c r="D187" s="6"/>
      <c r="E187" s="10"/>
      <c r="F187" s="10"/>
      <c r="G187" s="10"/>
      <c r="H187" s="10"/>
      <c r="I187" s="10"/>
      <c r="J187" s="6"/>
      <c r="K187" s="6"/>
      <c r="L187" s="10"/>
      <c r="M187" s="10"/>
      <c r="N187" s="6"/>
      <c r="O187" s="6"/>
      <c r="P187" s="6"/>
      <c r="Q187" s="10"/>
      <c r="R187" s="10"/>
      <c r="S187" s="10"/>
      <c r="T187" s="10"/>
      <c r="U187" s="10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3:46" ht="14.1" customHeight="1" x14ac:dyDescent="0.25">
      <c r="C188" s="5"/>
      <c r="D188" s="6"/>
      <c r="E188" s="10"/>
      <c r="F188" s="10"/>
      <c r="G188" s="10"/>
      <c r="H188" s="10"/>
      <c r="I188" s="10"/>
      <c r="J188" s="6"/>
      <c r="K188" s="6"/>
      <c r="L188" s="10"/>
      <c r="M188" s="10"/>
      <c r="N188" s="6"/>
      <c r="O188" s="6"/>
      <c r="P188" s="6"/>
      <c r="Q188" s="10"/>
      <c r="R188" s="10"/>
      <c r="S188" s="10"/>
      <c r="T188" s="10"/>
      <c r="U188" s="10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3:46" ht="14.1" customHeight="1" x14ac:dyDescent="0.25">
      <c r="C189" s="5"/>
      <c r="D189" s="6"/>
      <c r="E189" s="10"/>
      <c r="F189" s="10"/>
      <c r="G189" s="10"/>
      <c r="H189" s="10"/>
      <c r="I189" s="10"/>
      <c r="J189" s="6"/>
      <c r="K189" s="6"/>
      <c r="L189" s="10"/>
      <c r="M189" s="10"/>
      <c r="N189" s="6"/>
      <c r="O189" s="6"/>
      <c r="P189" s="6"/>
      <c r="Q189" s="10"/>
      <c r="R189" s="10"/>
      <c r="S189" s="10"/>
      <c r="T189" s="10"/>
      <c r="U189" s="10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3:46" ht="14.1" customHeight="1" x14ac:dyDescent="0.25">
      <c r="C190" s="5"/>
      <c r="D190" s="6"/>
      <c r="E190" s="10"/>
      <c r="F190" s="10"/>
      <c r="G190" s="10"/>
      <c r="H190" s="10"/>
      <c r="I190" s="10"/>
      <c r="J190" s="6"/>
      <c r="K190" s="6"/>
      <c r="L190" s="10"/>
      <c r="M190" s="10"/>
      <c r="N190" s="6"/>
      <c r="O190" s="6"/>
      <c r="P190" s="6"/>
      <c r="Q190" s="10"/>
      <c r="R190" s="10"/>
      <c r="S190" s="10"/>
      <c r="T190" s="10"/>
      <c r="U190" s="10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3:46" ht="14.1" customHeight="1" x14ac:dyDescent="0.25">
      <c r="C191" s="5"/>
      <c r="D191" s="6"/>
      <c r="E191" s="10"/>
      <c r="F191" s="10"/>
      <c r="G191" s="10"/>
      <c r="H191" s="10"/>
      <c r="I191" s="10"/>
      <c r="J191" s="6"/>
      <c r="K191" s="6"/>
      <c r="L191" s="10"/>
      <c r="M191" s="10"/>
      <c r="N191" s="6"/>
      <c r="O191" s="6"/>
      <c r="P191" s="6"/>
      <c r="Q191" s="10"/>
      <c r="R191" s="10"/>
      <c r="S191" s="10"/>
      <c r="T191" s="10"/>
      <c r="U191" s="10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3:46" ht="14.1" customHeight="1" x14ac:dyDescent="0.25">
      <c r="C192" s="5"/>
      <c r="D192" s="6"/>
      <c r="E192" s="10"/>
      <c r="F192" s="10"/>
      <c r="G192" s="10"/>
      <c r="H192" s="10"/>
      <c r="I192" s="10"/>
      <c r="J192" s="6"/>
      <c r="K192" s="6"/>
      <c r="L192" s="10"/>
      <c r="M192" s="10"/>
      <c r="N192" s="6"/>
      <c r="O192" s="6"/>
      <c r="P192" s="6"/>
      <c r="Q192" s="10"/>
      <c r="R192" s="10"/>
      <c r="S192" s="10"/>
      <c r="T192" s="10"/>
      <c r="U192" s="10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3:46" ht="14.1" customHeight="1" x14ac:dyDescent="0.25">
      <c r="C193" s="5"/>
      <c r="D193" s="6"/>
      <c r="E193" s="10"/>
      <c r="F193" s="10"/>
      <c r="G193" s="10"/>
      <c r="H193" s="10"/>
      <c r="I193" s="10"/>
      <c r="J193" s="6"/>
      <c r="K193" s="6"/>
      <c r="L193" s="10"/>
      <c r="M193" s="10"/>
      <c r="N193" s="6"/>
      <c r="O193" s="6"/>
      <c r="P193" s="6"/>
      <c r="Q193" s="10"/>
      <c r="R193" s="10"/>
      <c r="S193" s="10"/>
      <c r="T193" s="10"/>
      <c r="U193" s="10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3:46" ht="14.1" customHeight="1" x14ac:dyDescent="0.25">
      <c r="C194" s="5"/>
      <c r="D194" s="6"/>
      <c r="E194" s="10"/>
      <c r="F194" s="10"/>
      <c r="G194" s="10"/>
      <c r="H194" s="10"/>
      <c r="I194" s="10"/>
      <c r="J194" s="6"/>
      <c r="K194" s="6"/>
      <c r="L194" s="10"/>
      <c r="M194" s="10"/>
      <c r="N194" s="6"/>
      <c r="O194" s="6"/>
      <c r="P194" s="6"/>
      <c r="Q194" s="10"/>
      <c r="R194" s="10"/>
      <c r="S194" s="10"/>
      <c r="T194" s="10"/>
      <c r="U194" s="10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3:46" ht="14.1" customHeight="1" x14ac:dyDescent="0.25">
      <c r="C195" s="5"/>
      <c r="D195" s="6"/>
      <c r="E195" s="10"/>
      <c r="F195" s="10"/>
      <c r="G195" s="10"/>
      <c r="H195" s="10"/>
      <c r="I195" s="10"/>
      <c r="J195" s="6"/>
      <c r="K195" s="6"/>
      <c r="L195" s="10"/>
      <c r="M195" s="10"/>
      <c r="N195" s="6"/>
      <c r="O195" s="6"/>
      <c r="P195" s="6"/>
      <c r="Q195" s="10"/>
      <c r="R195" s="10"/>
      <c r="S195" s="10"/>
      <c r="T195" s="10"/>
      <c r="U195" s="10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3:46" ht="14.1" customHeight="1" x14ac:dyDescent="0.25">
      <c r="C196" s="5"/>
      <c r="D196" s="6"/>
      <c r="E196" s="10"/>
      <c r="F196" s="10"/>
      <c r="G196" s="10"/>
      <c r="H196" s="10"/>
      <c r="I196" s="10"/>
      <c r="J196" s="6"/>
      <c r="K196" s="6"/>
      <c r="L196" s="10"/>
      <c r="M196" s="10"/>
      <c r="N196" s="6"/>
      <c r="O196" s="6"/>
      <c r="P196" s="6"/>
      <c r="Q196" s="10"/>
      <c r="R196" s="10"/>
      <c r="S196" s="10"/>
      <c r="T196" s="10"/>
      <c r="U196" s="10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3:46" ht="14.1" customHeight="1" x14ac:dyDescent="0.25">
      <c r="C197" s="5"/>
      <c r="D197" s="6"/>
      <c r="E197" s="10"/>
      <c r="F197" s="10"/>
      <c r="G197" s="10"/>
      <c r="H197" s="10"/>
      <c r="I197" s="10"/>
      <c r="J197" s="6"/>
      <c r="K197" s="6"/>
      <c r="L197" s="10"/>
      <c r="M197" s="10"/>
      <c r="N197" s="6"/>
      <c r="O197" s="6"/>
      <c r="P197" s="6"/>
      <c r="Q197" s="10"/>
      <c r="R197" s="10"/>
      <c r="S197" s="10"/>
      <c r="T197" s="10"/>
      <c r="U197" s="10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3:46" ht="14.1" customHeight="1" x14ac:dyDescent="0.25">
      <c r="C198" s="5"/>
      <c r="D198" s="6"/>
      <c r="E198" s="10"/>
      <c r="F198" s="10"/>
      <c r="G198" s="10"/>
      <c r="H198" s="10"/>
      <c r="I198" s="10"/>
      <c r="J198" s="6"/>
      <c r="K198" s="6"/>
      <c r="L198" s="10"/>
      <c r="M198" s="10"/>
      <c r="N198" s="6"/>
      <c r="O198" s="6"/>
      <c r="P198" s="6"/>
      <c r="Q198" s="10"/>
      <c r="R198" s="10"/>
      <c r="S198" s="10"/>
      <c r="T198" s="10"/>
      <c r="U198" s="10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3:46" ht="14.1" customHeight="1" x14ac:dyDescent="0.25">
      <c r="C199" s="5"/>
      <c r="D199" s="6"/>
      <c r="E199" s="10"/>
      <c r="F199" s="10"/>
      <c r="G199" s="10"/>
      <c r="H199" s="10"/>
      <c r="I199" s="10"/>
      <c r="J199" s="6"/>
      <c r="K199" s="6"/>
      <c r="L199" s="10"/>
      <c r="M199" s="10"/>
      <c r="N199" s="6"/>
      <c r="O199" s="6"/>
      <c r="P199" s="6"/>
      <c r="Q199" s="10"/>
      <c r="R199" s="10"/>
      <c r="S199" s="10"/>
      <c r="T199" s="10"/>
      <c r="U199" s="10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3:46" ht="14.1" customHeight="1" x14ac:dyDescent="0.25">
      <c r="C200" s="5"/>
      <c r="D200" s="6"/>
      <c r="E200" s="10"/>
      <c r="F200" s="10"/>
      <c r="G200" s="10"/>
      <c r="H200" s="10"/>
      <c r="I200" s="10"/>
      <c r="J200" s="6"/>
      <c r="K200" s="6"/>
      <c r="L200" s="10"/>
      <c r="M200" s="10"/>
      <c r="N200" s="6"/>
      <c r="O200" s="6"/>
      <c r="P200" s="6"/>
      <c r="Q200" s="10"/>
      <c r="R200" s="10"/>
      <c r="S200" s="10"/>
      <c r="T200" s="10"/>
      <c r="U200" s="10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3:46" ht="14.1" customHeight="1" x14ac:dyDescent="0.25">
      <c r="C201" s="5"/>
      <c r="D201" s="6"/>
      <c r="E201" s="10"/>
      <c r="F201" s="10"/>
      <c r="G201" s="10"/>
      <c r="H201" s="10"/>
      <c r="I201" s="10"/>
      <c r="J201" s="6"/>
      <c r="K201" s="6"/>
      <c r="L201" s="10"/>
      <c r="M201" s="10"/>
      <c r="N201" s="6"/>
      <c r="O201" s="6"/>
      <c r="P201" s="6"/>
      <c r="Q201" s="10"/>
      <c r="R201" s="10"/>
      <c r="S201" s="10"/>
      <c r="T201" s="10"/>
      <c r="U201" s="10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3:46" ht="14.1" customHeight="1" x14ac:dyDescent="0.25">
      <c r="C202" s="5"/>
      <c r="D202" s="6"/>
      <c r="E202" s="10"/>
      <c r="F202" s="10"/>
      <c r="G202" s="10"/>
      <c r="H202" s="10"/>
      <c r="I202" s="10"/>
      <c r="J202" s="6"/>
      <c r="K202" s="6"/>
      <c r="L202" s="10"/>
      <c r="M202" s="10"/>
      <c r="N202" s="6"/>
      <c r="O202" s="6"/>
      <c r="P202" s="6"/>
      <c r="Q202" s="10"/>
      <c r="R202" s="10"/>
      <c r="S202" s="10"/>
      <c r="T202" s="10"/>
      <c r="U202" s="10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3:46" ht="14.1" customHeight="1" x14ac:dyDescent="0.25">
      <c r="C203" s="5"/>
      <c r="D203" s="6"/>
      <c r="E203" s="10"/>
      <c r="F203" s="10"/>
      <c r="G203" s="10"/>
      <c r="H203" s="10"/>
      <c r="I203" s="10"/>
      <c r="J203" s="6"/>
      <c r="K203" s="6"/>
      <c r="L203" s="10"/>
      <c r="M203" s="10"/>
      <c r="N203" s="6"/>
      <c r="O203" s="6"/>
      <c r="P203" s="6"/>
      <c r="Q203" s="10"/>
      <c r="R203" s="10"/>
      <c r="S203" s="10"/>
      <c r="T203" s="10"/>
      <c r="U203" s="10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3:46" ht="14.1" customHeight="1" x14ac:dyDescent="0.25">
      <c r="C204" s="5"/>
      <c r="D204" s="6"/>
      <c r="E204" s="10"/>
      <c r="F204" s="10"/>
      <c r="G204" s="10"/>
      <c r="H204" s="10"/>
      <c r="I204" s="10"/>
      <c r="J204" s="6"/>
      <c r="K204" s="6"/>
      <c r="L204" s="10"/>
      <c r="M204" s="10"/>
      <c r="N204" s="6"/>
      <c r="O204" s="6"/>
      <c r="P204" s="6"/>
      <c r="Q204" s="10"/>
      <c r="R204" s="10"/>
      <c r="S204" s="10"/>
      <c r="T204" s="10"/>
      <c r="U204" s="10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3:46" ht="14.1" customHeight="1" x14ac:dyDescent="0.25">
      <c r="C205" s="5"/>
      <c r="D205" s="6"/>
      <c r="E205" s="10"/>
      <c r="F205" s="10"/>
      <c r="G205" s="10"/>
      <c r="H205" s="10"/>
      <c r="I205" s="10"/>
      <c r="J205" s="6"/>
      <c r="K205" s="6"/>
      <c r="L205" s="10"/>
      <c r="M205" s="10"/>
      <c r="N205" s="6"/>
      <c r="O205" s="6"/>
      <c r="P205" s="6"/>
      <c r="Q205" s="10"/>
      <c r="R205" s="10"/>
      <c r="S205" s="10"/>
      <c r="T205" s="10"/>
      <c r="U205" s="10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</sheetData>
  <mergeCells count="12">
    <mergeCell ref="P1:U1"/>
    <mergeCell ref="P2:U2"/>
    <mergeCell ref="P3:U3"/>
    <mergeCell ref="V1:AA1"/>
    <mergeCell ref="V2:AA2"/>
    <mergeCell ref="V3:AA3"/>
    <mergeCell ref="C1:I1"/>
    <mergeCell ref="C2:I2"/>
    <mergeCell ref="C3:I3"/>
    <mergeCell ref="J1:O1"/>
    <mergeCell ref="J2:O2"/>
    <mergeCell ref="J3:O3"/>
  </mergeCells>
  <pageMargins left="0.19685039370078741" right="0.19685039370078741" top="0.39370078740157483" bottom="0.78740157480314965" header="0.31496062992125984" footer="0.35433070866141736"/>
  <pageSetup paperSize="9" orientation="landscape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colBreaks count="3" manualBreakCount="3">
    <brk id="9" max="1048575" man="1"/>
    <brk id="15" max="1048575" man="1"/>
    <brk id="21" max="1048575" man="1"/>
  </colBreaks>
  <ignoredErrors>
    <ignoredError sqref="A200:AJ205 AJ12:AJ13 A12:C13 A108:C109 AJ107:AJ109 AJ30:AJ46 A31:C46 A127:C134 AJ126:AJ134 A120:C124 AJ120:AJ124 A118:C119 AJ118:AJ119 A111:C117 AJ111:AJ117 AJ81:AJ84 A81:C84 AJ125 A125:C125 AJ26:AJ27 A26:C27 AJ15:AJ19 A15:C19 AJ20:AJ21 A20:C21 AJ22:AJ25 A22:C25 AJ85 A85:C85 A135:C145 AJ135:AJ145 A146:C199 AJ146:AJ199 A110:C110 AJ110 AJ14 A14:C14 A51:C80 C50 AJ47:AJ80 A47:C49 AJ99:AJ104 A99:C104 AJ96:AJ98 A96:C98 AJ86:AJ95 A86:C95" numberStoredAsText="1"/>
    <ignoredError sqref="D12:D13 D127:AI128 D31:AI32 D109:AI109 K12:K13 Z30:AI30 P12:P13 Z12:AI13 D51:AI52 D33:D46 P33:P46 Z33:AI46 D78:AI79 D53:D77 K53:K77 P53:P77 Z53:AI77 AB107:AI107 D80:D84 K80:K84 P80:P84 AB80:AI84 Z126:AI126 D110:D125 K110:K125 P110:P125 Z110:AI125 D146:AI147 D129:D134 K129:K134 P129:P134 Z129:AI134 D158:AI199 D148:D156 K148:K156 P148:P156 AA148:AI156 D26:D27 K26:K27 P26:P27 Z26:AI27 D15:D19 K15:K19 P15:P19 Z15:AI19 D20:D21 K20:K21 P20:P21 Z20:AI21 D22:D25 K22:K25 P22:P25 Z22:AI25 D85 K85 P85 AB85:AI85 D135:D145 K135:K145 P135:P145 Z135:AI145 D14 K14 P14 Z14:AI14 D157:K157 P157:AI157 D47:D50 P47:P50 Z47:AI50 D99:D104 K99:K104 P99:P104 AB99:AI104 D96:D98 K96:K98 P96:P98 AB96:AI98 D86:D95 K86:K95 P86:P95 AB86:AI95 D108:Z108 AB108:AI108" numberStoredAsText="1" formulaRange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17"/>
  <sheetViews>
    <sheetView showGridLines="0" zoomScaleNormal="100" workbookViewId="0">
      <pane ySplit="10" topLeftCell="A11" activePane="bottomLeft" state="frozen"/>
      <selection activeCell="X4" sqref="X1:X1048576"/>
      <selection pane="bottomLeft"/>
    </sheetView>
  </sheetViews>
  <sheetFormatPr baseColWidth="10" defaultColWidth="15.7109375" defaultRowHeight="14.1" customHeight="1" x14ac:dyDescent="0.25"/>
  <cols>
    <col min="1" max="1" width="4.7109375" style="1" customWidth="1"/>
    <col min="2" max="2" width="20.7109375" style="1" customWidth="1"/>
    <col min="3" max="3" width="14.7109375" style="2" customWidth="1"/>
    <col min="4" max="24" width="14.7109375" style="1" customWidth="1"/>
    <col min="25" max="16384" width="15.7109375" style="1"/>
  </cols>
  <sheetData>
    <row r="1" spans="1:24" s="18" customFormat="1" ht="20.100000000000001" customHeight="1" x14ac:dyDescent="0.25">
      <c r="A1" s="16"/>
      <c r="B1" s="16"/>
      <c r="C1" s="84" t="s">
        <v>452</v>
      </c>
      <c r="D1" s="84"/>
      <c r="E1" s="84"/>
      <c r="F1" s="84"/>
      <c r="G1" s="84"/>
      <c r="H1" s="84"/>
      <c r="I1" s="16"/>
      <c r="J1" s="77"/>
    </row>
    <row r="2" spans="1:24" s="18" customFormat="1" ht="5.0999999999999996" customHeight="1" x14ac:dyDescent="0.25">
      <c r="A2" s="19"/>
      <c r="B2" s="19"/>
      <c r="C2" s="86" t="s">
        <v>0</v>
      </c>
      <c r="D2" s="86"/>
      <c r="E2" s="86"/>
      <c r="F2" s="86"/>
      <c r="G2" s="86"/>
      <c r="H2" s="86"/>
      <c r="J2" s="79"/>
    </row>
    <row r="3" spans="1:24" s="22" customFormat="1" ht="20.100000000000001" customHeight="1" x14ac:dyDescent="0.25">
      <c r="A3" s="20"/>
      <c r="B3" s="20"/>
      <c r="C3" s="85" t="s">
        <v>423</v>
      </c>
      <c r="D3" s="85"/>
      <c r="E3" s="85"/>
      <c r="F3" s="85"/>
      <c r="G3" s="85"/>
      <c r="H3" s="85"/>
      <c r="I3" s="20"/>
      <c r="J3" s="78"/>
    </row>
    <row r="5" spans="1:24" s="40" customFormat="1" ht="12.75" customHeight="1" x14ac:dyDescent="0.25">
      <c r="B5" s="51"/>
      <c r="C5" s="40" t="s">
        <v>427</v>
      </c>
      <c r="D5" s="40" t="s">
        <v>425</v>
      </c>
      <c r="E5" s="40" t="s">
        <v>428</v>
      </c>
      <c r="F5" s="40" t="s">
        <v>430</v>
      </c>
      <c r="G5" s="40" t="s">
        <v>433</v>
      </c>
      <c r="H5" s="40" t="s">
        <v>437</v>
      </c>
      <c r="I5" s="40" t="s">
        <v>436</v>
      </c>
    </row>
    <row r="6" spans="1:24" s="40" customFormat="1" ht="14.1" customHeight="1" x14ac:dyDescent="0.25">
      <c r="C6" s="40" t="s">
        <v>424</v>
      </c>
      <c r="D6" s="40" t="s">
        <v>426</v>
      </c>
      <c r="E6" s="40" t="s">
        <v>429</v>
      </c>
      <c r="F6" s="40" t="s">
        <v>432</v>
      </c>
      <c r="G6" s="40" t="s">
        <v>434</v>
      </c>
      <c r="H6" s="40" t="s">
        <v>435</v>
      </c>
      <c r="I6" s="40" t="s">
        <v>359</v>
      </c>
    </row>
    <row r="7" spans="1:24" s="40" customFormat="1" ht="14.1" customHeight="1" x14ac:dyDescent="0.25">
      <c r="C7" s="49" t="s">
        <v>431</v>
      </c>
      <c r="D7" s="49" t="s">
        <v>431</v>
      </c>
      <c r="E7" s="49" t="s">
        <v>431</v>
      </c>
      <c r="F7" s="49" t="s">
        <v>431</v>
      </c>
      <c r="G7" s="49" t="s">
        <v>431</v>
      </c>
      <c r="H7" s="49" t="s">
        <v>431</v>
      </c>
      <c r="I7" s="49" t="s">
        <v>438</v>
      </c>
    </row>
    <row r="8" spans="1:24" s="43" customFormat="1" ht="14.1" customHeight="1" x14ac:dyDescent="0.25"/>
    <row r="9" spans="1:24" s="44" customFormat="1" ht="14.1" customHeight="1" x14ac:dyDescent="0.25">
      <c r="B9" s="44" t="s">
        <v>34</v>
      </c>
      <c r="C9" s="83">
        <v>78.66</v>
      </c>
      <c r="D9" s="83">
        <v>10.07</v>
      </c>
      <c r="E9" s="83">
        <v>0.53</v>
      </c>
      <c r="F9" s="83">
        <v>4.84</v>
      </c>
      <c r="G9" s="83">
        <v>15.85</v>
      </c>
      <c r="H9" s="83">
        <v>96.73</v>
      </c>
      <c r="I9" s="80">
        <f>endettement!M9</f>
        <v>2004.1207856927685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14.1" customHeight="1" x14ac:dyDescent="0.25">
      <c r="C10" s="5"/>
      <c r="D10" s="5"/>
      <c r="E10" s="5"/>
      <c r="F10" s="5"/>
      <c r="G10" s="5"/>
      <c r="H10" s="5"/>
      <c r="I10" s="38"/>
      <c r="J10" s="6"/>
      <c r="K10" s="4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2" customFormat="1" ht="14.1" customHeight="1" x14ac:dyDescent="0.25">
      <c r="B11" s="2" t="s">
        <v>35</v>
      </c>
      <c r="C11" s="5"/>
      <c r="D11" s="5"/>
      <c r="E11" s="5"/>
      <c r="F11" s="5"/>
      <c r="G11" s="5"/>
      <c r="H11" s="5"/>
      <c r="I11" s="38">
        <f>endettement!M11</f>
        <v>2479.6145703666562</v>
      </c>
      <c r="J11" s="5"/>
      <c r="K11" s="4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4.1" customHeight="1" x14ac:dyDescent="0.25">
      <c r="A12" s="1" t="s">
        <v>36</v>
      </c>
      <c r="B12" s="1" t="s">
        <v>37</v>
      </c>
      <c r="C12" s="6">
        <v>0</v>
      </c>
      <c r="D12" s="6">
        <v>6.46</v>
      </c>
      <c r="E12" s="6">
        <v>0.03</v>
      </c>
      <c r="F12" s="6">
        <v>0.03</v>
      </c>
      <c r="G12" s="6">
        <v>0</v>
      </c>
      <c r="H12" s="6">
        <v>0</v>
      </c>
      <c r="I12" s="37">
        <f>endettement!M12</f>
        <v>-3588.1450384615387</v>
      </c>
      <c r="J12" s="6"/>
      <c r="K12" s="4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4.1" customHeight="1" x14ac:dyDescent="0.25">
      <c r="A13" s="1" t="s">
        <v>38</v>
      </c>
      <c r="B13" s="1" t="s">
        <v>39</v>
      </c>
      <c r="C13" s="6">
        <v>346.4</v>
      </c>
      <c r="D13" s="6">
        <v>25.52</v>
      </c>
      <c r="E13" s="6">
        <v>1.3</v>
      </c>
      <c r="F13" s="6">
        <v>7.97</v>
      </c>
      <c r="G13" s="6">
        <v>29.22</v>
      </c>
      <c r="H13" s="6">
        <v>141.83000000000001</v>
      </c>
      <c r="I13" s="37">
        <f>endettement!M13</f>
        <v>2098.1386363636361</v>
      </c>
      <c r="J13" s="6"/>
      <c r="K13" s="4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4.1" customHeight="1" x14ac:dyDescent="0.25">
      <c r="A14" s="1" t="s">
        <v>40</v>
      </c>
      <c r="B14" s="1" t="s">
        <v>41</v>
      </c>
      <c r="C14" s="6">
        <v>59.37</v>
      </c>
      <c r="D14" s="6">
        <v>15.58</v>
      </c>
      <c r="E14" s="6">
        <v>1.92</v>
      </c>
      <c r="F14" s="6">
        <v>4.41</v>
      </c>
      <c r="G14" s="6">
        <v>27.14</v>
      </c>
      <c r="H14" s="6">
        <v>159.63</v>
      </c>
      <c r="I14" s="37">
        <f>endettement!M14</f>
        <v>2909.7747211694641</v>
      </c>
      <c r="J14" s="6"/>
      <c r="K14" s="4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4.1" customHeight="1" x14ac:dyDescent="0.25">
      <c r="A15" s="1" t="s">
        <v>42</v>
      </c>
      <c r="B15" s="1" t="s">
        <v>43</v>
      </c>
      <c r="C15" s="6">
        <v>26.76</v>
      </c>
      <c r="D15" s="6">
        <v>8.52</v>
      </c>
      <c r="E15" s="6">
        <v>0.34</v>
      </c>
      <c r="F15" s="6">
        <v>3.64</v>
      </c>
      <c r="G15" s="6">
        <v>27.2</v>
      </c>
      <c r="H15" s="6">
        <v>39.25</v>
      </c>
      <c r="I15" s="37">
        <f>endettement!M15</f>
        <v>-1707.5916666666662</v>
      </c>
      <c r="J15" s="6"/>
      <c r="K15" s="4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4.1" customHeight="1" x14ac:dyDescent="0.25">
      <c r="A16" s="1" t="s">
        <v>44</v>
      </c>
      <c r="B16" s="1" t="s">
        <v>45</v>
      </c>
      <c r="C16" s="6">
        <v>167.83</v>
      </c>
      <c r="D16" s="6">
        <v>6.51</v>
      </c>
      <c r="E16" s="6">
        <v>1.45</v>
      </c>
      <c r="F16" s="6">
        <v>6.79</v>
      </c>
      <c r="G16" s="6">
        <v>4.45</v>
      </c>
      <c r="H16" s="6">
        <v>105.84</v>
      </c>
      <c r="I16" s="37">
        <f>endettement!M16</f>
        <v>819.89982632541148</v>
      </c>
      <c r="J16" s="6"/>
      <c r="K16" s="4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4.1" customHeight="1" x14ac:dyDescent="0.25">
      <c r="A17" s="1" t="s">
        <v>46</v>
      </c>
      <c r="B17" s="1" t="s">
        <v>47</v>
      </c>
      <c r="C17" s="6">
        <v>18.260000000000002</v>
      </c>
      <c r="D17" s="6">
        <v>1.5</v>
      </c>
      <c r="E17" s="6">
        <v>1.28</v>
      </c>
      <c r="F17" s="6">
        <v>5.78</v>
      </c>
      <c r="G17" s="6">
        <v>10.27</v>
      </c>
      <c r="H17" s="6">
        <v>151.63999999999999</v>
      </c>
      <c r="I17" s="37">
        <f>endettement!M17</f>
        <v>3734.2264100346024</v>
      </c>
      <c r="J17" s="6"/>
      <c r="K17" s="4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4.1" customHeight="1" x14ac:dyDescent="0.25">
      <c r="A18" s="1" t="s">
        <v>48</v>
      </c>
      <c r="B18" s="1" t="s">
        <v>49</v>
      </c>
      <c r="C18" s="6">
        <v>-0.79</v>
      </c>
      <c r="D18" s="6">
        <v>-0.25</v>
      </c>
      <c r="E18" s="6">
        <v>0.43</v>
      </c>
      <c r="F18" s="6">
        <v>3.05</v>
      </c>
      <c r="G18" s="6">
        <v>24.08</v>
      </c>
      <c r="H18" s="6">
        <v>122.75</v>
      </c>
      <c r="I18" s="37">
        <f>endettement!M18</f>
        <v>-354.64456674473172</v>
      </c>
      <c r="J18" s="6"/>
      <c r="K18" s="4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4.1" customHeight="1" x14ac:dyDescent="0.25">
      <c r="A19" s="1" t="s">
        <v>50</v>
      </c>
      <c r="B19" s="1" t="s">
        <v>51</v>
      </c>
      <c r="C19" s="6">
        <v>46.42</v>
      </c>
      <c r="D19" s="6">
        <v>12.22</v>
      </c>
      <c r="E19" s="6">
        <v>0.25</v>
      </c>
      <c r="F19" s="6">
        <v>8.3000000000000007</v>
      </c>
      <c r="G19" s="6">
        <v>26.22</v>
      </c>
      <c r="H19" s="6">
        <v>110.3</v>
      </c>
      <c r="I19" s="37">
        <f>endettement!M19</f>
        <v>2053.9001843657811</v>
      </c>
      <c r="J19" s="6"/>
      <c r="K19" s="4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4.1" customHeight="1" x14ac:dyDescent="0.25">
      <c r="A20" s="1" t="s">
        <v>52</v>
      </c>
      <c r="B20" s="1" t="s">
        <v>53</v>
      </c>
      <c r="C20" s="6">
        <v>57.23</v>
      </c>
      <c r="D20" s="6">
        <v>10.1</v>
      </c>
      <c r="E20" s="6">
        <v>1.45</v>
      </c>
      <c r="F20" s="6">
        <v>8.69</v>
      </c>
      <c r="G20" s="6">
        <v>17.579999999999998</v>
      </c>
      <c r="H20" s="6">
        <v>104.24</v>
      </c>
      <c r="I20" s="37">
        <f>endettement!M20</f>
        <v>68.240700636942421</v>
      </c>
      <c r="J20" s="6"/>
      <c r="K20" s="4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4.1" customHeight="1" x14ac:dyDescent="0.25">
      <c r="A21" s="1" t="s">
        <v>54</v>
      </c>
      <c r="B21" s="1" t="s">
        <v>55</v>
      </c>
      <c r="C21" s="6">
        <v>106.34</v>
      </c>
      <c r="D21" s="6">
        <v>33.68</v>
      </c>
      <c r="E21" s="6">
        <v>-0.01</v>
      </c>
      <c r="F21" s="6">
        <v>-0.01</v>
      </c>
      <c r="G21" s="6">
        <v>32.32</v>
      </c>
      <c r="H21" s="6">
        <v>0</v>
      </c>
      <c r="I21" s="37">
        <f>endettement!M21</f>
        <v>-12720.487590361445</v>
      </c>
      <c r="J21" s="6"/>
      <c r="K21" s="4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4.1" customHeight="1" x14ac:dyDescent="0.25">
      <c r="A22" s="1" t="s">
        <v>56</v>
      </c>
      <c r="B22" s="1" t="s">
        <v>57</v>
      </c>
      <c r="C22" s="6">
        <v>61.66</v>
      </c>
      <c r="D22" s="6">
        <v>13.85</v>
      </c>
      <c r="E22" s="6">
        <v>0.99</v>
      </c>
      <c r="F22" s="6">
        <v>4.9800000000000004</v>
      </c>
      <c r="G22" s="6">
        <v>23.05</v>
      </c>
      <c r="H22" s="6">
        <v>121</v>
      </c>
      <c r="I22" s="37">
        <f>endettement!M22</f>
        <v>2909.6662248144225</v>
      </c>
      <c r="J22" s="6"/>
      <c r="K22" s="4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4.1" customHeight="1" x14ac:dyDescent="0.25">
      <c r="A23" s="1" t="s">
        <v>58</v>
      </c>
      <c r="B23" s="1" t="s">
        <v>59</v>
      </c>
      <c r="C23" s="6">
        <v>44.97</v>
      </c>
      <c r="D23" s="6">
        <v>10.85</v>
      </c>
      <c r="E23" s="6">
        <v>0.08</v>
      </c>
      <c r="F23" s="6">
        <v>0.56999999999999995</v>
      </c>
      <c r="G23" s="6">
        <v>21.48</v>
      </c>
      <c r="H23" s="6">
        <v>27.2</v>
      </c>
      <c r="I23" s="37">
        <f>endettement!M23</f>
        <v>-4980.1324213836469</v>
      </c>
      <c r="J23" s="6"/>
      <c r="K23" s="4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4.1" customHeight="1" x14ac:dyDescent="0.25">
      <c r="A24" s="1" t="s">
        <v>60</v>
      </c>
      <c r="B24" s="1" t="s">
        <v>61</v>
      </c>
      <c r="C24" s="6">
        <v>214.4</v>
      </c>
      <c r="D24" s="6">
        <v>29.97</v>
      </c>
      <c r="E24" s="6">
        <v>1.28</v>
      </c>
      <c r="F24" s="6">
        <v>7.05</v>
      </c>
      <c r="G24" s="6">
        <v>32.31</v>
      </c>
      <c r="H24" s="6">
        <v>115.27</v>
      </c>
      <c r="I24" s="37">
        <f>endettement!M24</f>
        <v>288.27892904953188</v>
      </c>
      <c r="J24" s="6"/>
      <c r="K24" s="4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4.1" customHeight="1" x14ac:dyDescent="0.25">
      <c r="A25" s="1" t="s">
        <v>62</v>
      </c>
      <c r="B25" s="1" t="s">
        <v>63</v>
      </c>
      <c r="C25" s="6">
        <v>-646.05999999999995</v>
      </c>
      <c r="D25" s="6">
        <v>11.79</v>
      </c>
      <c r="E25" s="6">
        <v>0.84</v>
      </c>
      <c r="F25" s="6">
        <v>3.74</v>
      </c>
      <c r="G25" s="6">
        <v>7.84</v>
      </c>
      <c r="H25" s="6">
        <v>68.05</v>
      </c>
      <c r="I25" s="37">
        <f>endettement!M25</f>
        <v>-1833.486702586207</v>
      </c>
      <c r="J25" s="6"/>
      <c r="K25" s="4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4.1" customHeight="1" x14ac:dyDescent="0.25">
      <c r="A26" s="1" t="s">
        <v>64</v>
      </c>
      <c r="B26" s="1" t="s">
        <v>65</v>
      </c>
      <c r="C26" s="6">
        <v>55.05</v>
      </c>
      <c r="D26" s="6">
        <v>12.34</v>
      </c>
      <c r="E26" s="6">
        <v>0.44</v>
      </c>
      <c r="F26" s="6">
        <v>5.91</v>
      </c>
      <c r="G26" s="6">
        <v>25.21</v>
      </c>
      <c r="H26" s="6">
        <v>22.91</v>
      </c>
      <c r="I26" s="37">
        <f>endettement!M26</f>
        <v>-191.53492508143285</v>
      </c>
      <c r="J26" s="6"/>
      <c r="K26" s="4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4.1" customHeight="1" x14ac:dyDescent="0.25">
      <c r="A27" s="1" t="s">
        <v>66</v>
      </c>
      <c r="B27" s="1" t="s">
        <v>67</v>
      </c>
      <c r="C27" s="6">
        <v>110.28</v>
      </c>
      <c r="D27" s="6">
        <v>13.12</v>
      </c>
      <c r="E27" s="6">
        <v>1.81</v>
      </c>
      <c r="F27" s="6">
        <v>6.52</v>
      </c>
      <c r="G27" s="6">
        <v>13.48</v>
      </c>
      <c r="H27" s="6">
        <v>133.99</v>
      </c>
      <c r="I27" s="37">
        <f>endettement!M27</f>
        <v>-1037.4716202945992</v>
      </c>
      <c r="J27" s="6"/>
      <c r="K27" s="4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4.1" customHeight="1" x14ac:dyDescent="0.25">
      <c r="A28" s="71">
        <v>2053</v>
      </c>
      <c r="B28" s="1" t="s">
        <v>447</v>
      </c>
      <c r="C28" s="6">
        <v>-102813.92</v>
      </c>
      <c r="D28" s="6">
        <v>10.96</v>
      </c>
      <c r="E28" s="6">
        <v>0.75</v>
      </c>
      <c r="F28" s="6">
        <v>4.67</v>
      </c>
      <c r="G28" s="6">
        <v>9.15</v>
      </c>
      <c r="H28" s="6">
        <v>101.89</v>
      </c>
      <c r="I28" s="37">
        <f>endettement!M28</f>
        <v>2537.2333859804794</v>
      </c>
      <c r="J28" s="6"/>
      <c r="K28" s="4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4.1" customHeight="1" x14ac:dyDescent="0.25">
      <c r="A29" s="71">
        <v>2054</v>
      </c>
      <c r="B29" s="1" t="s">
        <v>450</v>
      </c>
      <c r="C29" s="6">
        <v>92.3</v>
      </c>
      <c r="D29" s="6">
        <v>19.52</v>
      </c>
      <c r="E29" s="6">
        <v>1.1100000000000001</v>
      </c>
      <c r="F29" s="6">
        <v>7.33</v>
      </c>
      <c r="G29" s="6">
        <v>28.86</v>
      </c>
      <c r="H29" s="6">
        <v>133.93</v>
      </c>
      <c r="I29" s="37">
        <f>endettement!M29</f>
        <v>4184.8979235082115</v>
      </c>
      <c r="J29" s="6"/>
      <c r="K29" s="4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4.1" customHeight="1" x14ac:dyDescent="0.25">
      <c r="A30" s="71">
        <v>2055</v>
      </c>
      <c r="B30" s="1" t="s">
        <v>451</v>
      </c>
      <c r="C30" s="6">
        <v>155.13999999999999</v>
      </c>
      <c r="D30" s="6">
        <v>13.11</v>
      </c>
      <c r="E30" s="6">
        <v>1.71</v>
      </c>
      <c r="F30" s="6">
        <v>10.199999999999999</v>
      </c>
      <c r="G30" s="6">
        <v>10.57</v>
      </c>
      <c r="H30" s="6">
        <v>140.87</v>
      </c>
      <c r="I30" s="37">
        <f>endettement!M30</f>
        <v>6101.1124870689655</v>
      </c>
      <c r="J30" s="6"/>
      <c r="K30" s="4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4.1" customHeight="1" x14ac:dyDescent="0.25">
      <c r="C31" s="6"/>
      <c r="D31" s="6"/>
      <c r="E31" s="6"/>
      <c r="F31" s="6"/>
      <c r="G31" s="6"/>
      <c r="H31" s="6"/>
      <c r="I31" s="37"/>
      <c r="J31" s="6"/>
      <c r="K31" s="4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2" customFormat="1" ht="14.1" customHeight="1" x14ac:dyDescent="0.25">
      <c r="B32" s="2" t="s">
        <v>68</v>
      </c>
      <c r="C32" s="5"/>
      <c r="D32" s="5"/>
      <c r="E32" s="5"/>
      <c r="F32" s="5"/>
      <c r="G32" s="5"/>
      <c r="H32" s="5"/>
      <c r="I32" s="38">
        <f>endettement!M32</f>
        <v>726.60264895620446</v>
      </c>
      <c r="J32" s="5"/>
      <c r="K32" s="4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 customHeight="1" x14ac:dyDescent="0.25">
      <c r="A33" s="1" t="s">
        <v>69</v>
      </c>
      <c r="B33" s="1" t="s">
        <v>70</v>
      </c>
      <c r="C33" s="6">
        <v>-10299.65</v>
      </c>
      <c r="D33" s="6">
        <v>2.21</v>
      </c>
      <c r="E33" s="6">
        <v>-0.03</v>
      </c>
      <c r="F33" s="6">
        <v>2.0299999999999998</v>
      </c>
      <c r="G33" s="6">
        <v>-0.02</v>
      </c>
      <c r="H33" s="6">
        <v>52.68</v>
      </c>
      <c r="I33" s="37">
        <f>endettement!M33</f>
        <v>916.10518771331158</v>
      </c>
      <c r="J33" s="6"/>
      <c r="K33" s="4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4.1" customHeight="1" x14ac:dyDescent="0.25">
      <c r="A34" s="1" t="s">
        <v>71</v>
      </c>
      <c r="B34" s="1" t="s">
        <v>72</v>
      </c>
      <c r="C34" s="6">
        <v>192.89</v>
      </c>
      <c r="D34" s="6">
        <v>11.56</v>
      </c>
      <c r="E34" s="6">
        <v>0.18</v>
      </c>
      <c r="F34" s="6">
        <v>2.99</v>
      </c>
      <c r="G34" s="6">
        <v>8.24</v>
      </c>
      <c r="H34" s="6">
        <v>46.36</v>
      </c>
      <c r="I34" s="37">
        <f>endettement!M34</f>
        <v>-2478.5171807838183</v>
      </c>
      <c r="J34" s="6"/>
      <c r="K34" s="4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4.1" customHeight="1" x14ac:dyDescent="0.25">
      <c r="A35" s="1" t="s">
        <v>73</v>
      </c>
      <c r="B35" s="1" t="s">
        <v>74</v>
      </c>
      <c r="C35" s="6">
        <v>58.03</v>
      </c>
      <c r="D35" s="6">
        <v>9.8000000000000007</v>
      </c>
      <c r="E35" s="6">
        <v>0.57999999999999996</v>
      </c>
      <c r="F35" s="6">
        <v>4.67</v>
      </c>
      <c r="G35" s="6">
        <v>16.190000000000001</v>
      </c>
      <c r="H35" s="6">
        <v>67.38</v>
      </c>
      <c r="I35" s="37">
        <f>endettement!M35</f>
        <v>-964.07371875000024</v>
      </c>
      <c r="J35" s="6"/>
      <c r="K35" s="4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4.1" customHeight="1" x14ac:dyDescent="0.25">
      <c r="A36" s="1" t="s">
        <v>75</v>
      </c>
      <c r="B36" s="1" t="s">
        <v>76</v>
      </c>
      <c r="C36" s="6">
        <v>784.72</v>
      </c>
      <c r="D36" s="6">
        <v>21.35</v>
      </c>
      <c r="E36" s="6">
        <v>0.43</v>
      </c>
      <c r="F36" s="6">
        <v>2.64</v>
      </c>
      <c r="G36" s="6">
        <v>3.45</v>
      </c>
      <c r="H36" s="6">
        <v>42.72</v>
      </c>
      <c r="I36" s="37">
        <f>endettement!M36</f>
        <v>-1761.3535243553013</v>
      </c>
      <c r="J36" s="6"/>
      <c r="K36" s="4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4.1" customHeight="1" x14ac:dyDescent="0.25">
      <c r="A37" s="1" t="s">
        <v>77</v>
      </c>
      <c r="B37" s="1" t="s">
        <v>78</v>
      </c>
      <c r="C37" s="6">
        <v>40.33</v>
      </c>
      <c r="D37" s="6">
        <v>6.72</v>
      </c>
      <c r="E37" s="6">
        <v>2.5099999999999998</v>
      </c>
      <c r="F37" s="6">
        <v>8.16</v>
      </c>
      <c r="G37" s="6">
        <v>15.63</v>
      </c>
      <c r="H37" s="6">
        <v>21.52</v>
      </c>
      <c r="I37" s="37">
        <f>endettement!M37</f>
        <v>3850.8884265734264</v>
      </c>
      <c r="J37" s="6"/>
      <c r="K37" s="4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4.1" customHeight="1" x14ac:dyDescent="0.25">
      <c r="A38" s="1" t="s">
        <v>79</v>
      </c>
      <c r="B38" s="1" t="s">
        <v>80</v>
      </c>
      <c r="C38" s="6">
        <v>299.01</v>
      </c>
      <c r="D38" s="6">
        <v>19.010000000000002</v>
      </c>
      <c r="E38" s="6">
        <v>0.31</v>
      </c>
      <c r="F38" s="6">
        <v>1.77</v>
      </c>
      <c r="G38" s="6">
        <v>7.48</v>
      </c>
      <c r="H38" s="6">
        <v>13.81</v>
      </c>
      <c r="I38" s="37">
        <f>endettement!M38</f>
        <v>-2986.7342134831456</v>
      </c>
      <c r="J38" s="6"/>
      <c r="K38" s="4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4.1" customHeight="1" x14ac:dyDescent="0.25">
      <c r="A39" s="1" t="s">
        <v>81</v>
      </c>
      <c r="B39" s="1" t="s">
        <v>82</v>
      </c>
      <c r="C39" s="6">
        <v>-26.03</v>
      </c>
      <c r="D39" s="6">
        <v>-3.16</v>
      </c>
      <c r="E39" s="6">
        <v>0.04</v>
      </c>
      <c r="F39" s="6">
        <v>0.04</v>
      </c>
      <c r="G39" s="6">
        <v>10.54</v>
      </c>
      <c r="H39" s="6">
        <v>0.05</v>
      </c>
      <c r="I39" s="37">
        <f>endettement!M39</f>
        <v>-1697.9920183486238</v>
      </c>
      <c r="J39" s="6"/>
      <c r="K39" s="4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4.1" customHeight="1" x14ac:dyDescent="0.25">
      <c r="A40" s="1" t="s">
        <v>83</v>
      </c>
      <c r="B40" s="1" t="s">
        <v>84</v>
      </c>
      <c r="C40" s="6">
        <v>570.26</v>
      </c>
      <c r="D40" s="6">
        <v>14.03</v>
      </c>
      <c r="E40" s="6">
        <v>0.27</v>
      </c>
      <c r="F40" s="6">
        <v>3.51</v>
      </c>
      <c r="G40" s="6">
        <v>5.29</v>
      </c>
      <c r="H40" s="6">
        <v>31.49</v>
      </c>
      <c r="I40" s="37">
        <f>endettement!M40</f>
        <v>-791.11385036496335</v>
      </c>
      <c r="J40" s="6"/>
      <c r="K40" s="4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4.1" customHeight="1" x14ac:dyDescent="0.25">
      <c r="A41" s="1" t="s">
        <v>85</v>
      </c>
      <c r="B41" s="1" t="s">
        <v>86</v>
      </c>
      <c r="C41" s="6">
        <v>134.97</v>
      </c>
      <c r="D41" s="6">
        <v>11.3</v>
      </c>
      <c r="E41" s="6">
        <v>0.24</v>
      </c>
      <c r="F41" s="6">
        <v>2.56</v>
      </c>
      <c r="G41" s="6">
        <v>11.1</v>
      </c>
      <c r="H41" s="6">
        <v>44.62</v>
      </c>
      <c r="I41" s="37">
        <f>endettement!M41</f>
        <v>-526.69531073446365</v>
      </c>
      <c r="J41" s="6"/>
      <c r="K41" s="4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4.1" customHeight="1" x14ac:dyDescent="0.25">
      <c r="A42" s="1" t="s">
        <v>87</v>
      </c>
      <c r="B42" s="1" t="s">
        <v>88</v>
      </c>
      <c r="C42" s="6">
        <v>68.209999999999994</v>
      </c>
      <c r="D42" s="6">
        <v>13.14</v>
      </c>
      <c r="E42" s="6">
        <v>1.75</v>
      </c>
      <c r="F42" s="6">
        <v>6.7</v>
      </c>
      <c r="G42" s="6">
        <v>18.28</v>
      </c>
      <c r="H42" s="6">
        <v>160.54</v>
      </c>
      <c r="I42" s="37">
        <f>endettement!M42</f>
        <v>2859.3166666666662</v>
      </c>
      <c r="J42" s="6"/>
      <c r="K42" s="4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4.1" customHeight="1" x14ac:dyDescent="0.25">
      <c r="A43" s="1" t="s">
        <v>89</v>
      </c>
      <c r="B43" s="1" t="s">
        <v>90</v>
      </c>
      <c r="C43" s="6">
        <v>60.59</v>
      </c>
      <c r="D43" s="6">
        <v>11.01</v>
      </c>
      <c r="E43" s="6">
        <v>0.17</v>
      </c>
      <c r="F43" s="6">
        <v>1.67</v>
      </c>
      <c r="G43" s="6">
        <v>17.75</v>
      </c>
      <c r="H43" s="6">
        <v>52.36</v>
      </c>
      <c r="I43" s="37">
        <f>endettement!M43</f>
        <v>-573.24858224109289</v>
      </c>
      <c r="J43" s="6"/>
      <c r="K43" s="4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4.1" customHeight="1" x14ac:dyDescent="0.25">
      <c r="A44" s="1" t="s">
        <v>91</v>
      </c>
      <c r="B44" s="1" t="s">
        <v>92</v>
      </c>
      <c r="C44" s="6">
        <v>116.6</v>
      </c>
      <c r="D44" s="6">
        <v>2.96</v>
      </c>
      <c r="E44" s="6">
        <v>0.38</v>
      </c>
      <c r="F44" s="6">
        <v>1.66</v>
      </c>
      <c r="G44" s="6">
        <v>5.24</v>
      </c>
      <c r="H44" s="6">
        <v>26.12</v>
      </c>
      <c r="I44" s="37">
        <f>endettement!M44</f>
        <v>-599.12696161353324</v>
      </c>
      <c r="J44" s="6"/>
      <c r="K44" s="4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4.1" customHeight="1" x14ac:dyDescent="0.25">
      <c r="A45" s="1" t="s">
        <v>93</v>
      </c>
      <c r="B45" s="1" t="s">
        <v>94</v>
      </c>
      <c r="C45" s="6">
        <v>63.26</v>
      </c>
      <c r="D45" s="6">
        <v>2.42</v>
      </c>
      <c r="E45" s="6">
        <v>-0.11</v>
      </c>
      <c r="F45" s="6">
        <v>0.26</v>
      </c>
      <c r="G45" s="6">
        <v>5.91</v>
      </c>
      <c r="H45" s="6">
        <v>2.14</v>
      </c>
      <c r="I45" s="37">
        <f>endettement!M45</f>
        <v>-6033.9180264279621</v>
      </c>
      <c r="J45" s="6"/>
      <c r="K45" s="4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4.1" customHeight="1" x14ac:dyDescent="0.25">
      <c r="A46" s="1" t="s">
        <v>95</v>
      </c>
      <c r="B46" s="1" t="s">
        <v>96</v>
      </c>
      <c r="C46" s="6">
        <v>59.76</v>
      </c>
      <c r="D46" s="6">
        <v>10.73</v>
      </c>
      <c r="E46" s="6">
        <v>0.82</v>
      </c>
      <c r="F46" s="6">
        <v>9.5399999999999991</v>
      </c>
      <c r="G46" s="6">
        <v>20.55</v>
      </c>
      <c r="H46" s="6">
        <v>214.84</v>
      </c>
      <c r="I46" s="37">
        <f>endettement!M46</f>
        <v>6250.2154622612898</v>
      </c>
      <c r="J46" s="6"/>
      <c r="K46" s="4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4.1" customHeight="1" x14ac:dyDescent="0.25">
      <c r="A47" s="1" t="s">
        <v>97</v>
      </c>
      <c r="B47" s="1" t="s">
        <v>98</v>
      </c>
      <c r="C47" s="6">
        <v>72.05</v>
      </c>
      <c r="D47" s="6">
        <v>6.13</v>
      </c>
      <c r="E47" s="6">
        <v>0.9</v>
      </c>
      <c r="F47" s="6">
        <v>4.62</v>
      </c>
      <c r="G47" s="6">
        <v>11.25</v>
      </c>
      <c r="H47" s="6">
        <v>78.7</v>
      </c>
      <c r="I47" s="37">
        <f>endettement!M47</f>
        <v>1701.0144610778436</v>
      </c>
      <c r="J47" s="6"/>
      <c r="K47" s="4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4.1" customHeight="1" x14ac:dyDescent="0.25">
      <c r="A48" s="1" t="s">
        <v>99</v>
      </c>
      <c r="B48" s="1" t="s">
        <v>100</v>
      </c>
      <c r="C48" s="6">
        <v>82.51</v>
      </c>
      <c r="D48" s="6">
        <v>9.7100000000000009</v>
      </c>
      <c r="E48" s="6">
        <v>0.67</v>
      </c>
      <c r="F48" s="6">
        <v>4.49</v>
      </c>
      <c r="G48" s="6">
        <v>12.44</v>
      </c>
      <c r="H48" s="6">
        <v>102.88</v>
      </c>
      <c r="I48" s="37">
        <f>endettement!M48</f>
        <v>1421.8621443020907</v>
      </c>
      <c r="J48" s="6"/>
      <c r="K48" s="4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4.1" customHeight="1" x14ac:dyDescent="0.25">
      <c r="A49" s="1" t="s">
        <v>101</v>
      </c>
      <c r="B49" s="1" t="s">
        <v>102</v>
      </c>
      <c r="C49" s="6">
        <v>97.45</v>
      </c>
      <c r="D49" s="6">
        <v>4.04</v>
      </c>
      <c r="E49" s="6">
        <v>1.07</v>
      </c>
      <c r="F49" s="6">
        <v>6.94</v>
      </c>
      <c r="G49" s="6">
        <v>4.01</v>
      </c>
      <c r="H49" s="6">
        <v>125.99</v>
      </c>
      <c r="I49" s="37">
        <f>endettement!M49</f>
        <v>2173.3299190283401</v>
      </c>
      <c r="J49" s="6"/>
      <c r="K49" s="4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4.1" customHeight="1" x14ac:dyDescent="0.25">
      <c r="A50" s="1">
        <v>2117</v>
      </c>
      <c r="B50" s="1" t="s">
        <v>453</v>
      </c>
      <c r="C50" s="6">
        <v>42.99</v>
      </c>
      <c r="D50" s="6">
        <v>6.86</v>
      </c>
      <c r="E50" s="6">
        <v>1.1599999999999999</v>
      </c>
      <c r="F50" s="6">
        <v>7.04</v>
      </c>
      <c r="G50" s="6">
        <v>15.83</v>
      </c>
      <c r="H50" s="6">
        <v>118.98</v>
      </c>
      <c r="I50" s="37">
        <f>endettement!M50</f>
        <v>3433.4464891774892</v>
      </c>
      <c r="J50" s="6"/>
      <c r="K50" s="4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4.1" customHeight="1" x14ac:dyDescent="0.25">
      <c r="C51" s="6"/>
      <c r="D51" s="6"/>
      <c r="E51" s="6"/>
      <c r="F51" s="6"/>
      <c r="G51" s="6"/>
      <c r="H51" s="6"/>
      <c r="I51" s="37"/>
      <c r="J51" s="6"/>
      <c r="K51" s="4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2" customFormat="1" ht="14.1" customHeight="1" x14ac:dyDescent="0.25">
      <c r="B52" s="2" t="s">
        <v>103</v>
      </c>
      <c r="C52" s="5"/>
      <c r="D52" s="5"/>
      <c r="E52" s="5"/>
      <c r="F52" s="5"/>
      <c r="G52" s="5"/>
      <c r="H52" s="5"/>
      <c r="I52" s="38">
        <f>endettement!M52</f>
        <v>1907.7430463162279</v>
      </c>
      <c r="J52" s="5"/>
      <c r="K52" s="4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4.1" customHeight="1" x14ac:dyDescent="0.25">
      <c r="A53" s="1" t="s">
        <v>104</v>
      </c>
      <c r="B53" s="1" t="s">
        <v>105</v>
      </c>
      <c r="C53" s="6">
        <v>119.37</v>
      </c>
      <c r="D53" s="6">
        <v>8.48</v>
      </c>
      <c r="E53" s="6">
        <v>0.67</v>
      </c>
      <c r="F53" s="6">
        <v>5.39</v>
      </c>
      <c r="G53" s="6">
        <v>8.11</v>
      </c>
      <c r="H53" s="6">
        <v>77.680000000000007</v>
      </c>
      <c r="I53" s="37">
        <f>endettement!M53</f>
        <v>157.53288413098338</v>
      </c>
      <c r="J53" s="6"/>
      <c r="K53" s="4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4.1" customHeight="1" x14ac:dyDescent="0.25">
      <c r="A54" s="1" t="s">
        <v>106</v>
      </c>
      <c r="B54" s="1" t="s">
        <v>107</v>
      </c>
      <c r="C54" s="6">
        <v>79.69</v>
      </c>
      <c r="D54" s="6">
        <v>14.84</v>
      </c>
      <c r="E54" s="6">
        <v>0.79</v>
      </c>
      <c r="F54" s="6">
        <v>6.32</v>
      </c>
      <c r="G54" s="6">
        <v>22.3</v>
      </c>
      <c r="H54" s="6">
        <v>100.61</v>
      </c>
      <c r="I54" s="37">
        <f>endettement!M54</f>
        <v>-2.7995438236802404</v>
      </c>
      <c r="J54" s="6"/>
      <c r="K54" s="4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4.1" customHeight="1" x14ac:dyDescent="0.25">
      <c r="A55" s="1" t="s">
        <v>108</v>
      </c>
      <c r="B55" s="1" t="s">
        <v>109</v>
      </c>
      <c r="C55" s="6">
        <v>865.29</v>
      </c>
      <c r="D55" s="6">
        <v>28.16</v>
      </c>
      <c r="E55" s="6">
        <v>0.69</v>
      </c>
      <c r="F55" s="6">
        <v>5.19</v>
      </c>
      <c r="G55" s="6">
        <v>5.65</v>
      </c>
      <c r="H55" s="6">
        <v>57.72</v>
      </c>
      <c r="I55" s="37">
        <f>endettement!M55</f>
        <v>-1841.4596119402988</v>
      </c>
      <c r="J55" s="6"/>
      <c r="K55" s="4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4.1" customHeight="1" x14ac:dyDescent="0.25">
      <c r="A56" s="1" t="s">
        <v>110</v>
      </c>
      <c r="B56" s="1" t="s">
        <v>111</v>
      </c>
      <c r="C56" s="6">
        <v>39.840000000000003</v>
      </c>
      <c r="D56" s="6">
        <v>13.24</v>
      </c>
      <c r="E56" s="6">
        <v>0.42</v>
      </c>
      <c r="F56" s="6">
        <v>5.49</v>
      </c>
      <c r="G56" s="6">
        <v>28.17</v>
      </c>
      <c r="H56" s="6">
        <v>27.12</v>
      </c>
      <c r="I56" s="37">
        <f>endettement!M56</f>
        <v>-1516.8591537589721</v>
      </c>
      <c r="J56" s="6"/>
      <c r="K56" s="4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4.1" customHeight="1" x14ac:dyDescent="0.25">
      <c r="A57" s="1" t="s">
        <v>112</v>
      </c>
      <c r="B57" s="1" t="s">
        <v>113</v>
      </c>
      <c r="C57" s="6">
        <v>51.12</v>
      </c>
      <c r="D57" s="6">
        <v>8.5299999999999994</v>
      </c>
      <c r="E57" s="6">
        <v>0.34</v>
      </c>
      <c r="F57" s="6">
        <v>3.86</v>
      </c>
      <c r="G57" s="6">
        <v>16.25</v>
      </c>
      <c r="H57" s="6">
        <v>107.75</v>
      </c>
      <c r="I57" s="37">
        <f>endettement!M57</f>
        <v>2754.3618273799761</v>
      </c>
      <c r="J57" s="6"/>
      <c r="K57" s="4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4.1" customHeight="1" x14ac:dyDescent="0.25">
      <c r="A58" s="1" t="s">
        <v>114</v>
      </c>
      <c r="B58" s="1" t="s">
        <v>115</v>
      </c>
      <c r="C58" s="6">
        <v>-2606.7399999999998</v>
      </c>
      <c r="D58" s="6">
        <v>16.86</v>
      </c>
      <c r="E58" s="6">
        <v>0.71</v>
      </c>
      <c r="F58" s="6">
        <v>3.67</v>
      </c>
      <c r="G58" s="6">
        <v>1.91</v>
      </c>
      <c r="H58" s="6">
        <v>74.650000000000006</v>
      </c>
      <c r="I58" s="37">
        <f>endettement!M58</f>
        <v>-266.35309148264963</v>
      </c>
      <c r="J58" s="6"/>
      <c r="K58" s="4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4.1" customHeight="1" x14ac:dyDescent="0.25">
      <c r="A59" s="1" t="s">
        <v>116</v>
      </c>
      <c r="B59" s="1" t="s">
        <v>117</v>
      </c>
      <c r="C59" s="6">
        <v>27.46</v>
      </c>
      <c r="D59" s="6">
        <v>16.84</v>
      </c>
      <c r="E59" s="6">
        <v>-0.1</v>
      </c>
      <c r="F59" s="6">
        <v>2.13</v>
      </c>
      <c r="G59" s="6">
        <v>43.83</v>
      </c>
      <c r="H59" s="6">
        <v>107.84</v>
      </c>
      <c r="I59" s="37">
        <f>endettement!M59</f>
        <v>278.08094668117582</v>
      </c>
      <c r="J59" s="6"/>
      <c r="K59" s="4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4.1" customHeight="1" x14ac:dyDescent="0.25">
      <c r="A60" s="1" t="s">
        <v>118</v>
      </c>
      <c r="B60" s="1" t="s">
        <v>119</v>
      </c>
      <c r="C60" s="6">
        <v>29.75</v>
      </c>
      <c r="D60" s="6">
        <v>0.75</v>
      </c>
      <c r="E60" s="6">
        <v>0.22</v>
      </c>
      <c r="F60" s="6">
        <v>2.88</v>
      </c>
      <c r="G60" s="6">
        <v>4.62</v>
      </c>
      <c r="H60" s="6">
        <v>80.099999999999994</v>
      </c>
      <c r="I60" s="37">
        <f>endettement!M60</f>
        <v>-6016.0348433734953</v>
      </c>
      <c r="J60" s="6"/>
      <c r="K60" s="4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4.1" customHeight="1" x14ac:dyDescent="0.25">
      <c r="A61" s="1" t="s">
        <v>120</v>
      </c>
      <c r="B61" s="1" t="s">
        <v>121</v>
      </c>
      <c r="C61" s="6">
        <v>334.4</v>
      </c>
      <c r="D61" s="6">
        <v>6.11</v>
      </c>
      <c r="E61" s="6">
        <v>-0.64</v>
      </c>
      <c r="F61" s="6">
        <v>-0.64</v>
      </c>
      <c r="G61" s="6">
        <v>3.67</v>
      </c>
      <c r="H61" s="6">
        <v>0</v>
      </c>
      <c r="I61" s="37">
        <f>endettement!M61</f>
        <v>-5503.5299645808736</v>
      </c>
      <c r="J61" s="6"/>
      <c r="K61" s="4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4.1" customHeight="1" x14ac:dyDescent="0.25">
      <c r="A62" s="1" t="s">
        <v>122</v>
      </c>
      <c r="B62" s="1" t="s">
        <v>123</v>
      </c>
      <c r="C62" s="6">
        <v>4.41</v>
      </c>
      <c r="D62" s="6">
        <v>0.36</v>
      </c>
      <c r="E62" s="6">
        <v>0.46</v>
      </c>
      <c r="F62" s="6">
        <v>5.68</v>
      </c>
      <c r="G62" s="6">
        <v>8.4700000000000006</v>
      </c>
      <c r="H62" s="6">
        <v>74.17</v>
      </c>
      <c r="I62" s="37">
        <f>endettement!M62</f>
        <v>1001.9719171597633</v>
      </c>
      <c r="J62" s="6"/>
      <c r="K62" s="4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4.1" customHeight="1" x14ac:dyDescent="0.25">
      <c r="A63" s="1" t="s">
        <v>124</v>
      </c>
      <c r="B63" s="1" t="s">
        <v>125</v>
      </c>
      <c r="C63" s="6">
        <v>209.89</v>
      </c>
      <c r="D63" s="6">
        <v>10.49</v>
      </c>
      <c r="E63" s="6">
        <v>1.07</v>
      </c>
      <c r="F63" s="6">
        <v>6.74</v>
      </c>
      <c r="G63" s="6">
        <v>8.6999999999999993</v>
      </c>
      <c r="H63" s="6">
        <v>79.03</v>
      </c>
      <c r="I63" s="37">
        <f>endettement!M63</f>
        <v>-405.49975056689311</v>
      </c>
      <c r="J63" s="6"/>
      <c r="K63" s="4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4.1" customHeight="1" x14ac:dyDescent="0.25">
      <c r="A64" s="1" t="s">
        <v>126</v>
      </c>
      <c r="B64" s="1" t="s">
        <v>127</v>
      </c>
      <c r="C64" s="6">
        <v>87.86</v>
      </c>
      <c r="D64" s="6">
        <v>5.91</v>
      </c>
      <c r="E64" s="6">
        <v>1.62</v>
      </c>
      <c r="F64" s="6">
        <v>5.93</v>
      </c>
      <c r="G64" s="6">
        <v>7.9</v>
      </c>
      <c r="H64" s="6">
        <v>119.01</v>
      </c>
      <c r="I64" s="37">
        <f>endettement!M64</f>
        <v>3155.6485988200589</v>
      </c>
      <c r="J64" s="6"/>
      <c r="K64" s="4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4.1" customHeight="1" x14ac:dyDescent="0.25">
      <c r="A65" s="1" t="s">
        <v>128</v>
      </c>
      <c r="B65" s="1" t="s">
        <v>129</v>
      </c>
      <c r="C65" s="6">
        <v>112.59</v>
      </c>
      <c r="D65" s="6">
        <v>5.29</v>
      </c>
      <c r="E65" s="6">
        <v>0.77</v>
      </c>
      <c r="F65" s="6">
        <v>3.18</v>
      </c>
      <c r="G65" s="6">
        <v>20.079999999999998</v>
      </c>
      <c r="H65" s="6">
        <v>70.53</v>
      </c>
      <c r="I65" s="37">
        <f>endettement!M65</f>
        <v>2062.7013586097946</v>
      </c>
      <c r="J65" s="6"/>
      <c r="K65" s="4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4.1" customHeight="1" x14ac:dyDescent="0.25">
      <c r="A66" s="1" t="s">
        <v>130</v>
      </c>
      <c r="B66" s="1" t="s">
        <v>131</v>
      </c>
      <c r="C66" s="6">
        <v>219.09</v>
      </c>
      <c r="D66" s="6">
        <v>11.71</v>
      </c>
      <c r="E66" s="6">
        <v>0.64</v>
      </c>
      <c r="F66" s="6">
        <v>4.6500000000000004</v>
      </c>
      <c r="G66" s="6">
        <v>5.99</v>
      </c>
      <c r="H66" s="6">
        <v>96.08</v>
      </c>
      <c r="I66" s="37">
        <f>endettement!M66</f>
        <v>884.9048082595865</v>
      </c>
      <c r="J66" s="6"/>
      <c r="K66" s="4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4.1" customHeight="1" x14ac:dyDescent="0.25">
      <c r="A67" s="1" t="s">
        <v>132</v>
      </c>
      <c r="B67" s="1" t="s">
        <v>133</v>
      </c>
      <c r="C67" s="6">
        <v>558.63</v>
      </c>
      <c r="D67" s="6">
        <v>15.84</v>
      </c>
      <c r="E67" s="6">
        <v>-0.27</v>
      </c>
      <c r="F67" s="6">
        <v>2.2400000000000002</v>
      </c>
      <c r="G67" s="6">
        <v>6.78</v>
      </c>
      <c r="H67" s="6">
        <v>28.77</v>
      </c>
      <c r="I67" s="37">
        <f>endettement!M67</f>
        <v>-1226.4066096423021</v>
      </c>
      <c r="J67" s="6"/>
      <c r="K67" s="4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4.1" customHeight="1" x14ac:dyDescent="0.25">
      <c r="A68" s="1" t="s">
        <v>134</v>
      </c>
      <c r="B68" s="1" t="s">
        <v>135</v>
      </c>
      <c r="C68" s="6">
        <v>8648.43</v>
      </c>
      <c r="D68" s="6">
        <v>23.49</v>
      </c>
      <c r="E68" s="6">
        <v>0.6</v>
      </c>
      <c r="F68" s="6">
        <v>7.01</v>
      </c>
      <c r="G68" s="6">
        <v>3.34</v>
      </c>
      <c r="H68" s="6">
        <v>71.41</v>
      </c>
      <c r="I68" s="37">
        <f>endettement!M68</f>
        <v>38.244745889386948</v>
      </c>
      <c r="J68" s="6"/>
      <c r="K68" s="4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4.1" customHeight="1" x14ac:dyDescent="0.25">
      <c r="A69" s="1" t="s">
        <v>136</v>
      </c>
      <c r="B69" s="1" t="s">
        <v>137</v>
      </c>
      <c r="C69" s="6">
        <v>186.75</v>
      </c>
      <c r="D69" s="6">
        <v>25.58</v>
      </c>
      <c r="E69" s="6">
        <v>0.16</v>
      </c>
      <c r="F69" s="6">
        <v>7.94</v>
      </c>
      <c r="G69" s="6">
        <v>40.049999999999997</v>
      </c>
      <c r="H69" s="6">
        <v>32.159999999999997</v>
      </c>
      <c r="I69" s="37">
        <f>endettement!M69</f>
        <v>-853.857422003284</v>
      </c>
      <c r="J69" s="6"/>
      <c r="K69" s="4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4.1" customHeight="1" x14ac:dyDescent="0.25">
      <c r="A70" s="1" t="s">
        <v>138</v>
      </c>
      <c r="B70" s="1" t="s">
        <v>139</v>
      </c>
      <c r="C70" s="6">
        <v>28.52</v>
      </c>
      <c r="D70" s="6">
        <v>11.85</v>
      </c>
      <c r="E70" s="6">
        <v>0.02</v>
      </c>
      <c r="F70" s="6">
        <v>3.6</v>
      </c>
      <c r="G70" s="6">
        <v>33.06</v>
      </c>
      <c r="H70" s="6">
        <v>122.17</v>
      </c>
      <c r="I70" s="37">
        <f>endettement!M70</f>
        <v>4004.5452078152744</v>
      </c>
      <c r="J70" s="6"/>
      <c r="K70" s="4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4.1" customHeight="1" x14ac:dyDescent="0.25">
      <c r="A71" s="1" t="s">
        <v>140</v>
      </c>
      <c r="B71" s="1" t="s">
        <v>141</v>
      </c>
      <c r="C71" s="6">
        <v>20.61</v>
      </c>
      <c r="D71" s="6">
        <v>2.2799999999999998</v>
      </c>
      <c r="E71" s="6">
        <v>1.48</v>
      </c>
      <c r="F71" s="6">
        <v>6.61</v>
      </c>
      <c r="G71" s="6">
        <v>18</v>
      </c>
      <c r="H71" s="6">
        <v>140.47999999999999</v>
      </c>
      <c r="I71" s="37">
        <f>endettement!M71</f>
        <v>2700.9073640856668</v>
      </c>
      <c r="J71" s="6"/>
      <c r="K71" s="4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4.1" customHeight="1" x14ac:dyDescent="0.25">
      <c r="A72" s="1" t="s">
        <v>142</v>
      </c>
      <c r="B72" s="1" t="s">
        <v>143</v>
      </c>
      <c r="C72" s="6">
        <v>64.31</v>
      </c>
      <c r="D72" s="6">
        <v>7.89</v>
      </c>
      <c r="E72" s="6">
        <v>0.52</v>
      </c>
      <c r="F72" s="6">
        <v>7.06</v>
      </c>
      <c r="G72" s="6">
        <v>13.31</v>
      </c>
      <c r="H72" s="6">
        <v>116.13</v>
      </c>
      <c r="I72" s="37">
        <f>endettement!M72</f>
        <v>707.73203168044085</v>
      </c>
      <c r="J72" s="6"/>
      <c r="K72" s="4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4.1" customHeight="1" x14ac:dyDescent="0.25">
      <c r="A73" s="1" t="s">
        <v>144</v>
      </c>
      <c r="B73" s="1" t="s">
        <v>145</v>
      </c>
      <c r="C73" s="6">
        <v>359.28</v>
      </c>
      <c r="D73" s="6">
        <v>18.8</v>
      </c>
      <c r="E73" s="6">
        <v>1.54</v>
      </c>
      <c r="F73" s="6">
        <v>7.87</v>
      </c>
      <c r="G73" s="6">
        <v>7.56</v>
      </c>
      <c r="H73" s="6">
        <v>119.83</v>
      </c>
      <c r="I73" s="37">
        <f>endettement!M73</f>
        <v>-270.63823529411764</v>
      </c>
      <c r="J73" s="6"/>
      <c r="K73" s="4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4.1" customHeight="1" x14ac:dyDescent="0.25">
      <c r="A74" s="1" t="s">
        <v>146</v>
      </c>
      <c r="B74" s="1" t="s">
        <v>147</v>
      </c>
      <c r="C74" s="6">
        <v>43.77</v>
      </c>
      <c r="D74" s="6">
        <v>5.08</v>
      </c>
      <c r="E74" s="6">
        <v>0.69</v>
      </c>
      <c r="F74" s="6">
        <v>5.72</v>
      </c>
      <c r="G74" s="6">
        <v>12.84</v>
      </c>
      <c r="H74" s="6">
        <v>203.34</v>
      </c>
      <c r="I74" s="37">
        <f>endettement!M74</f>
        <v>4990.6568110599064</v>
      </c>
      <c r="J74" s="6"/>
      <c r="K74" s="4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4.1" customHeight="1" x14ac:dyDescent="0.25">
      <c r="A75" s="1" t="s">
        <v>148</v>
      </c>
      <c r="B75" s="1" t="s">
        <v>149</v>
      </c>
      <c r="C75" s="6">
        <v>39.159999999999997</v>
      </c>
      <c r="D75" s="6">
        <v>8.9499999999999993</v>
      </c>
      <c r="E75" s="6">
        <v>0.52</v>
      </c>
      <c r="F75" s="6">
        <v>3.17</v>
      </c>
      <c r="G75" s="6">
        <v>21.55</v>
      </c>
      <c r="H75" s="6">
        <v>0</v>
      </c>
      <c r="I75" s="37">
        <f>endettement!M75</f>
        <v>2958.9740574433654</v>
      </c>
      <c r="J75" s="6"/>
      <c r="K75" s="4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4.1" customHeight="1" x14ac:dyDescent="0.25">
      <c r="A76" s="1" t="s">
        <v>150</v>
      </c>
      <c r="B76" s="1" t="s">
        <v>151</v>
      </c>
      <c r="C76" s="6">
        <v>104.92</v>
      </c>
      <c r="D76" s="6">
        <v>14.9</v>
      </c>
      <c r="E76" s="6">
        <v>2.09</v>
      </c>
      <c r="F76" s="6">
        <v>8.75</v>
      </c>
      <c r="G76" s="6">
        <v>17.47</v>
      </c>
      <c r="H76" s="6">
        <v>139.12</v>
      </c>
      <c r="I76" s="37">
        <f>endettement!M76</f>
        <v>3557.4539549839224</v>
      </c>
      <c r="J76" s="6"/>
      <c r="K76" s="4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4.1" customHeight="1" x14ac:dyDescent="0.25">
      <c r="A77" s="1">
        <v>2163</v>
      </c>
      <c r="B77" s="1" t="s">
        <v>422</v>
      </c>
      <c r="C77" s="6">
        <v>119.57</v>
      </c>
      <c r="D77" s="6">
        <v>15</v>
      </c>
      <c r="E77" s="6">
        <v>1.43</v>
      </c>
      <c r="F77" s="6">
        <v>9.89</v>
      </c>
      <c r="G77" s="6">
        <v>19.37</v>
      </c>
      <c r="H77" s="6">
        <v>157.66999999999999</v>
      </c>
      <c r="I77" s="37">
        <f>endettement!M77</f>
        <v>6092.6690737833596</v>
      </c>
      <c r="J77" s="6"/>
      <c r="K77" s="4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4.1" customHeight="1" x14ac:dyDescent="0.25">
      <c r="C78" s="6"/>
      <c r="D78" s="6"/>
      <c r="E78" s="6"/>
      <c r="F78" s="6"/>
      <c r="G78" s="6"/>
      <c r="H78" s="6"/>
      <c r="I78" s="37"/>
      <c r="J78" s="6"/>
      <c r="K78" s="4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s="2" customFormat="1" ht="14.1" customHeight="1" x14ac:dyDescent="0.25">
      <c r="B79" s="2" t="s">
        <v>152</v>
      </c>
      <c r="C79" s="5"/>
      <c r="D79" s="5"/>
      <c r="E79" s="5"/>
      <c r="F79" s="5"/>
      <c r="G79" s="5"/>
      <c r="H79" s="5"/>
      <c r="I79" s="38">
        <f>endettement!M79</f>
        <v>2855.4929282676771</v>
      </c>
      <c r="J79" s="5"/>
      <c r="K79" s="46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4.1" customHeight="1" x14ac:dyDescent="0.25">
      <c r="A80" s="1" t="s">
        <v>153</v>
      </c>
      <c r="B80" s="1" t="s">
        <v>154</v>
      </c>
      <c r="C80" s="6">
        <v>85.86</v>
      </c>
      <c r="D80" s="6">
        <v>17.39</v>
      </c>
      <c r="E80" s="6">
        <v>1.05</v>
      </c>
      <c r="F80" s="6">
        <v>2.91</v>
      </c>
      <c r="G80" s="6">
        <v>21.62</v>
      </c>
      <c r="H80" s="6">
        <v>106.22</v>
      </c>
      <c r="I80" s="37">
        <f>endettement!M80</f>
        <v>-2403.8971647509575</v>
      </c>
      <c r="J80" s="6"/>
      <c r="K80" s="4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4.1" customHeight="1" x14ac:dyDescent="0.25">
      <c r="A81" s="1" t="s">
        <v>155</v>
      </c>
      <c r="B81" s="1" t="s">
        <v>156</v>
      </c>
      <c r="C81" s="6">
        <v>28.01</v>
      </c>
      <c r="D81" s="6">
        <v>13.29</v>
      </c>
      <c r="E81" s="6">
        <v>1.52</v>
      </c>
      <c r="F81" s="6">
        <v>7.88</v>
      </c>
      <c r="G81" s="6">
        <v>36.950000000000003</v>
      </c>
      <c r="H81" s="6">
        <v>118.48</v>
      </c>
      <c r="I81" s="37">
        <f>endettement!M81</f>
        <v>1071.8674168797952</v>
      </c>
      <c r="J81" s="6"/>
      <c r="K81" s="4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4.1" customHeight="1" x14ac:dyDescent="0.25">
      <c r="A82" s="1" t="s">
        <v>157</v>
      </c>
      <c r="B82" s="1" t="s">
        <v>158</v>
      </c>
      <c r="C82" s="6">
        <v>111.77</v>
      </c>
      <c r="D82" s="6">
        <v>10.42</v>
      </c>
      <c r="E82" s="6">
        <v>1.69</v>
      </c>
      <c r="F82" s="6">
        <v>7.77</v>
      </c>
      <c r="G82" s="6">
        <v>10.53</v>
      </c>
      <c r="H82" s="6">
        <v>153.02000000000001</v>
      </c>
      <c r="I82" s="37">
        <f>endettement!M82</f>
        <v>5300.017896389325</v>
      </c>
      <c r="J82" s="6"/>
      <c r="K82" s="4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4.1" customHeight="1" x14ac:dyDescent="0.25">
      <c r="A83" s="1" t="s">
        <v>159</v>
      </c>
      <c r="B83" s="1" t="s">
        <v>160</v>
      </c>
      <c r="C83" s="6">
        <v>-0.6</v>
      </c>
      <c r="D83" s="6">
        <v>-0.22</v>
      </c>
      <c r="E83" s="6">
        <v>0.88</v>
      </c>
      <c r="F83" s="6">
        <v>4.6900000000000004</v>
      </c>
      <c r="G83" s="6">
        <v>29.69</v>
      </c>
      <c r="H83" s="6">
        <v>147.22999999999999</v>
      </c>
      <c r="I83" s="37">
        <f>endettement!M83</f>
        <v>3307.0709365649313</v>
      </c>
      <c r="J83" s="6"/>
      <c r="K83" s="4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4.1" customHeight="1" x14ac:dyDescent="0.25">
      <c r="A84" s="1" t="s">
        <v>161</v>
      </c>
      <c r="B84" s="1" t="s">
        <v>162</v>
      </c>
      <c r="C84" s="6">
        <v>-22.87</v>
      </c>
      <c r="D84" s="6">
        <v>-5.4</v>
      </c>
      <c r="E84" s="6">
        <v>1.1299999999999999</v>
      </c>
      <c r="F84" s="6">
        <v>4.8600000000000003</v>
      </c>
      <c r="G84" s="6">
        <v>19.79</v>
      </c>
      <c r="H84" s="6">
        <v>107.52</v>
      </c>
      <c r="I84" s="37">
        <f>endettement!M84</f>
        <v>1528.9487188612106</v>
      </c>
      <c r="J84" s="6"/>
      <c r="K84" s="4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4.1" customHeight="1" x14ac:dyDescent="0.25">
      <c r="A85" s="1" t="s">
        <v>163</v>
      </c>
      <c r="B85" s="1" t="s">
        <v>164</v>
      </c>
      <c r="C85" s="6">
        <v>-184.89</v>
      </c>
      <c r="D85" s="6">
        <v>7.4</v>
      </c>
      <c r="E85" s="6">
        <v>0.75</v>
      </c>
      <c r="F85" s="6">
        <v>6.36</v>
      </c>
      <c r="G85" s="6">
        <v>3.99</v>
      </c>
      <c r="H85" s="6">
        <v>133.19</v>
      </c>
      <c r="I85" s="37">
        <f>endettement!M85</f>
        <v>2849.5373622047246</v>
      </c>
      <c r="J85" s="6"/>
      <c r="K85" s="4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4.1" customHeight="1" x14ac:dyDescent="0.25">
      <c r="A86" s="1" t="s">
        <v>165</v>
      </c>
      <c r="B86" s="1" t="s">
        <v>166</v>
      </c>
      <c r="C86" s="6">
        <v>56.63</v>
      </c>
      <c r="D86" s="6">
        <v>15.51</v>
      </c>
      <c r="E86" s="6">
        <v>1.22</v>
      </c>
      <c r="F86" s="6">
        <v>7.66</v>
      </c>
      <c r="G86" s="6">
        <v>25.45</v>
      </c>
      <c r="H86" s="6">
        <v>79.41</v>
      </c>
      <c r="I86" s="37">
        <f>endettement!M86</f>
        <v>-752.50531713900125</v>
      </c>
      <c r="J86" s="6"/>
      <c r="K86" s="4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4.1" customHeight="1" x14ac:dyDescent="0.25">
      <c r="A87" s="1" t="s">
        <v>167</v>
      </c>
      <c r="B87" s="1" t="s">
        <v>168</v>
      </c>
      <c r="C87" s="6">
        <v>167.39</v>
      </c>
      <c r="D87" s="6">
        <v>11.2</v>
      </c>
      <c r="E87" s="6">
        <v>0.85</v>
      </c>
      <c r="F87" s="6">
        <v>1.6</v>
      </c>
      <c r="G87" s="6">
        <v>7.37</v>
      </c>
      <c r="H87" s="6">
        <v>52.94</v>
      </c>
      <c r="I87" s="37">
        <f>endettement!M87</f>
        <v>-1397.7570930232555</v>
      </c>
      <c r="J87" s="6"/>
      <c r="K87" s="4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4.1" customHeight="1" x14ac:dyDescent="0.25">
      <c r="A88" s="1" t="s">
        <v>169</v>
      </c>
      <c r="B88" s="1" t="s">
        <v>170</v>
      </c>
      <c r="C88" s="6">
        <v>31887.25</v>
      </c>
      <c r="D88" s="6">
        <v>-61.83</v>
      </c>
      <c r="E88" s="6">
        <v>-13.87</v>
      </c>
      <c r="F88" s="6">
        <v>-11.01</v>
      </c>
      <c r="G88" s="6">
        <v>24.07</v>
      </c>
      <c r="H88" s="6">
        <v>19.239999999999998</v>
      </c>
      <c r="I88" s="37">
        <f>endettement!M88</f>
        <v>-37890.728838951312</v>
      </c>
      <c r="J88" s="6"/>
      <c r="K88" s="4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4.1" customHeight="1" x14ac:dyDescent="0.25">
      <c r="A89" s="1" t="s">
        <v>171</v>
      </c>
      <c r="B89" s="1" t="s">
        <v>172</v>
      </c>
      <c r="C89" s="6">
        <v>37.22</v>
      </c>
      <c r="D89" s="6">
        <v>4.83</v>
      </c>
      <c r="E89" s="6">
        <v>0.31</v>
      </c>
      <c r="F89" s="6">
        <v>4.51</v>
      </c>
      <c r="G89" s="6">
        <v>14.46</v>
      </c>
      <c r="H89" s="6">
        <v>94.29</v>
      </c>
      <c r="I89" s="37">
        <f>endettement!M89</f>
        <v>4685.1399704898167</v>
      </c>
      <c r="J89" s="6"/>
      <c r="K89" s="4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4.1" customHeight="1" x14ac:dyDescent="0.25">
      <c r="A90" s="1" t="s">
        <v>173</v>
      </c>
      <c r="B90" s="1" t="s">
        <v>174</v>
      </c>
      <c r="C90" s="6">
        <v>137.51</v>
      </c>
      <c r="D90" s="6">
        <v>5.26</v>
      </c>
      <c r="E90" s="6">
        <v>1.19</v>
      </c>
      <c r="F90" s="6">
        <v>5.6</v>
      </c>
      <c r="G90" s="6">
        <v>9.75</v>
      </c>
      <c r="H90" s="6">
        <v>143.96</v>
      </c>
      <c r="I90" s="37">
        <f>endettement!M90</f>
        <v>3150.9906713331211</v>
      </c>
      <c r="J90" s="6"/>
      <c r="K90" s="4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4.1" customHeight="1" x14ac:dyDescent="0.25">
      <c r="A91" s="1" t="s">
        <v>175</v>
      </c>
      <c r="B91" s="1" t="s">
        <v>176</v>
      </c>
      <c r="C91" s="6">
        <v>74.239999999999995</v>
      </c>
      <c r="D91" s="6">
        <v>4.0999999999999996</v>
      </c>
      <c r="E91" s="6">
        <v>0.52</v>
      </c>
      <c r="F91" s="6">
        <v>3.5</v>
      </c>
      <c r="G91" s="6">
        <v>5.99</v>
      </c>
      <c r="H91" s="6">
        <v>91.97</v>
      </c>
      <c r="I91" s="37">
        <f>endettement!M91</f>
        <v>1884.1971867673874</v>
      </c>
      <c r="J91" s="6"/>
      <c r="K91" s="4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4.1" customHeight="1" x14ac:dyDescent="0.25">
      <c r="A92" s="1" t="s">
        <v>177</v>
      </c>
      <c r="B92" s="1" t="s">
        <v>178</v>
      </c>
      <c r="C92" s="6">
        <v>1056.49</v>
      </c>
      <c r="D92" s="6">
        <v>8.92</v>
      </c>
      <c r="E92" s="6">
        <v>0.35</v>
      </c>
      <c r="F92" s="6">
        <v>0.72</v>
      </c>
      <c r="G92" s="6">
        <v>6.89</v>
      </c>
      <c r="H92" s="6">
        <v>26.79</v>
      </c>
      <c r="I92" s="37">
        <f>endettement!M92</f>
        <v>-2183.1632011747433</v>
      </c>
      <c r="J92" s="6"/>
      <c r="K92" s="4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4.1" customHeight="1" x14ac:dyDescent="0.25">
      <c r="A93" s="1" t="s">
        <v>179</v>
      </c>
      <c r="B93" s="1" t="s">
        <v>180</v>
      </c>
      <c r="C93" s="6">
        <v>57.32</v>
      </c>
      <c r="D93" s="6">
        <v>12.38</v>
      </c>
      <c r="E93" s="6">
        <v>1.36</v>
      </c>
      <c r="F93" s="6">
        <v>5.91</v>
      </c>
      <c r="G93" s="6">
        <v>20.56</v>
      </c>
      <c r="H93" s="6">
        <v>117.42</v>
      </c>
      <c r="I93" s="37">
        <f>endettement!M93</f>
        <v>3341.1235392848466</v>
      </c>
      <c r="J93" s="6"/>
      <c r="K93" s="4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4.1" customHeight="1" x14ac:dyDescent="0.25">
      <c r="A94" s="1" t="s">
        <v>181</v>
      </c>
      <c r="B94" s="1" t="s">
        <v>182</v>
      </c>
      <c r="C94" s="6">
        <v>-20.72</v>
      </c>
      <c r="D94" s="6">
        <v>-2.17</v>
      </c>
      <c r="E94" s="6">
        <v>0.06</v>
      </c>
      <c r="F94" s="6">
        <v>1.27</v>
      </c>
      <c r="G94" s="6">
        <v>10.67</v>
      </c>
      <c r="H94" s="6">
        <v>15.83</v>
      </c>
      <c r="I94" s="37">
        <f>endettement!M94</f>
        <v>-2305.8021085858591</v>
      </c>
      <c r="J94" s="6"/>
      <c r="K94" s="4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4.1" customHeight="1" x14ac:dyDescent="0.25">
      <c r="A95" s="1" t="s">
        <v>183</v>
      </c>
      <c r="B95" s="1" t="s">
        <v>184</v>
      </c>
      <c r="C95" s="6">
        <v>95.14</v>
      </c>
      <c r="D95" s="6">
        <v>12.19</v>
      </c>
      <c r="E95" s="6">
        <v>0.99</v>
      </c>
      <c r="F95" s="6">
        <v>3.45</v>
      </c>
      <c r="G95" s="6">
        <v>15.86</v>
      </c>
      <c r="H95" s="6">
        <v>136.35</v>
      </c>
      <c r="I95" s="37">
        <f>endettement!M95</f>
        <v>1526.8471019223798</v>
      </c>
      <c r="J95" s="6"/>
      <c r="K95" s="4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4.1" customHeight="1" x14ac:dyDescent="0.25">
      <c r="A96" s="1" t="s">
        <v>185</v>
      </c>
      <c r="B96" s="1" t="s">
        <v>186</v>
      </c>
      <c r="C96" s="6">
        <v>163.31</v>
      </c>
      <c r="D96" s="6">
        <v>17.45</v>
      </c>
      <c r="E96" s="6">
        <v>-0.51</v>
      </c>
      <c r="F96" s="6">
        <v>-0.51</v>
      </c>
      <c r="G96" s="6">
        <v>11.73</v>
      </c>
      <c r="H96" s="6">
        <v>14.61</v>
      </c>
      <c r="I96" s="37">
        <f>endettement!M96</f>
        <v>-6980.4038216560502</v>
      </c>
      <c r="J96" s="6"/>
      <c r="K96" s="4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4.1" customHeight="1" x14ac:dyDescent="0.25">
      <c r="A97" s="1" t="s">
        <v>187</v>
      </c>
      <c r="B97" s="1" t="s">
        <v>188</v>
      </c>
      <c r="C97" s="6">
        <v>3085.74</v>
      </c>
      <c r="D97" s="6">
        <v>9.14</v>
      </c>
      <c r="E97" s="6">
        <v>0.76</v>
      </c>
      <c r="F97" s="6">
        <v>4.38</v>
      </c>
      <c r="G97" s="6">
        <v>0.67</v>
      </c>
      <c r="H97" s="6">
        <v>64.12</v>
      </c>
      <c r="I97" s="37">
        <f>endettement!M97</f>
        <v>-327.2589858793325</v>
      </c>
      <c r="J97" s="6"/>
      <c r="K97" s="4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4.1" customHeight="1" x14ac:dyDescent="0.25">
      <c r="A98" s="1" t="s">
        <v>189</v>
      </c>
      <c r="B98" s="1" t="s">
        <v>190</v>
      </c>
      <c r="C98" s="6">
        <v>100.18</v>
      </c>
      <c r="D98" s="6">
        <v>10.98</v>
      </c>
      <c r="E98" s="6">
        <v>0.36</v>
      </c>
      <c r="F98" s="6">
        <v>2.58</v>
      </c>
      <c r="G98" s="6">
        <v>13.88</v>
      </c>
      <c r="H98" s="6">
        <v>52.05</v>
      </c>
      <c r="I98" s="37">
        <f>endettement!M98</f>
        <v>-940.23549555273189</v>
      </c>
      <c r="J98" s="6"/>
      <c r="K98" s="4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4.1" customHeight="1" x14ac:dyDescent="0.25">
      <c r="A99" s="1" t="s">
        <v>191</v>
      </c>
      <c r="B99" s="1" t="s">
        <v>192</v>
      </c>
      <c r="C99" s="6">
        <v>100.49</v>
      </c>
      <c r="D99" s="6">
        <v>1.93</v>
      </c>
      <c r="E99" s="6">
        <v>0.68</v>
      </c>
      <c r="F99" s="6">
        <v>0.68</v>
      </c>
      <c r="G99" s="6">
        <v>1.95</v>
      </c>
      <c r="H99" s="6">
        <v>43.38</v>
      </c>
      <c r="I99" s="37">
        <f>endettement!M99</f>
        <v>520.77993333333313</v>
      </c>
      <c r="J99" s="6"/>
      <c r="K99" s="4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4.1" customHeight="1" x14ac:dyDescent="0.25">
      <c r="A100" s="1" t="s">
        <v>193</v>
      </c>
      <c r="B100" s="1" t="s">
        <v>194</v>
      </c>
      <c r="C100" s="6">
        <v>86.65</v>
      </c>
      <c r="D100" s="6">
        <v>20.309999999999999</v>
      </c>
      <c r="E100" s="6">
        <v>1.1499999999999999</v>
      </c>
      <c r="F100" s="6">
        <v>8.1</v>
      </c>
      <c r="G100" s="6">
        <v>26.34</v>
      </c>
      <c r="H100" s="6">
        <v>113.84</v>
      </c>
      <c r="I100" s="37">
        <f>endettement!M100</f>
        <v>4020.5213983628919</v>
      </c>
      <c r="J100" s="6"/>
      <c r="K100" s="4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4.1" customHeight="1" x14ac:dyDescent="0.25">
      <c r="A101" s="1" t="s">
        <v>195</v>
      </c>
      <c r="B101" s="1" t="s">
        <v>196</v>
      </c>
      <c r="C101" s="6">
        <v>392.86</v>
      </c>
      <c r="D101" s="6">
        <v>5.07</v>
      </c>
      <c r="E101" s="6">
        <v>0.35</v>
      </c>
      <c r="F101" s="6">
        <v>4.42</v>
      </c>
      <c r="G101" s="6">
        <v>5.28</v>
      </c>
      <c r="H101" s="6">
        <v>107.88</v>
      </c>
      <c r="I101" s="37">
        <f>endettement!M101</f>
        <v>4567.152120468123</v>
      </c>
      <c r="J101" s="6"/>
      <c r="K101" s="4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4.1" customHeight="1" x14ac:dyDescent="0.25">
      <c r="A102" s="1" t="s">
        <v>197</v>
      </c>
      <c r="B102" s="1" t="s">
        <v>198</v>
      </c>
      <c r="C102" s="6">
        <v>553.84</v>
      </c>
      <c r="D102" s="6">
        <v>29.86</v>
      </c>
      <c r="E102" s="6">
        <v>0.03</v>
      </c>
      <c r="F102" s="6">
        <v>0.03</v>
      </c>
      <c r="G102" s="6">
        <v>7.29</v>
      </c>
      <c r="H102" s="6">
        <v>0</v>
      </c>
      <c r="I102" s="37">
        <f>endettement!M102</f>
        <v>-6536.3004000000001</v>
      </c>
      <c r="J102" s="6"/>
      <c r="K102" s="4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4.1" customHeight="1" x14ac:dyDescent="0.25">
      <c r="A103" s="1" t="s">
        <v>199</v>
      </c>
      <c r="B103" s="1" t="s">
        <v>200</v>
      </c>
      <c r="C103" s="6">
        <v>68.75</v>
      </c>
      <c r="D103" s="6">
        <v>12.94</v>
      </c>
      <c r="E103" s="6">
        <v>1.29</v>
      </c>
      <c r="F103" s="6">
        <v>4.93</v>
      </c>
      <c r="G103" s="6">
        <v>26.39</v>
      </c>
      <c r="H103" s="6">
        <v>126.28</v>
      </c>
      <c r="I103" s="37">
        <f>endettement!M103</f>
        <v>450.2838274932613</v>
      </c>
      <c r="J103" s="6"/>
      <c r="K103" s="4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4.1" customHeight="1" x14ac:dyDescent="0.25">
      <c r="A104" s="1" t="s">
        <v>201</v>
      </c>
      <c r="B104" s="1" t="s">
        <v>202</v>
      </c>
      <c r="C104" s="6">
        <v>675.3</v>
      </c>
      <c r="D104" s="6">
        <v>13.61</v>
      </c>
      <c r="E104" s="6">
        <v>0.54</v>
      </c>
      <c r="F104" s="6">
        <v>5.68</v>
      </c>
      <c r="G104" s="6">
        <v>3.1</v>
      </c>
      <c r="H104" s="6">
        <v>51.67</v>
      </c>
      <c r="I104" s="37">
        <f>endettement!M104</f>
        <v>131.17033173076925</v>
      </c>
      <c r="J104" s="6"/>
      <c r="K104" s="4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4.1" customHeight="1" x14ac:dyDescent="0.25">
      <c r="A105" s="1">
        <v>2235</v>
      </c>
      <c r="B105" s="1" t="s">
        <v>203</v>
      </c>
      <c r="C105" s="6">
        <v>-136770.88</v>
      </c>
      <c r="D105" s="6">
        <v>26.07</v>
      </c>
      <c r="E105" s="6">
        <v>1.75</v>
      </c>
      <c r="F105" s="6">
        <v>5.85</v>
      </c>
      <c r="G105" s="6">
        <v>7.32</v>
      </c>
      <c r="H105" s="6">
        <v>100.8</v>
      </c>
      <c r="I105" s="37">
        <f>endettement!M105</f>
        <v>-124.8625466342251</v>
      </c>
      <c r="J105" s="6"/>
      <c r="K105" s="4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4.1" customHeight="1" x14ac:dyDescent="0.25">
      <c r="A106" s="1">
        <v>2236</v>
      </c>
      <c r="B106" s="1" t="s">
        <v>448</v>
      </c>
      <c r="C106" s="6">
        <v>348.74</v>
      </c>
      <c r="D106" s="6">
        <v>10.1</v>
      </c>
      <c r="E106" s="6">
        <v>0.82</v>
      </c>
      <c r="F106" s="6">
        <v>5.37</v>
      </c>
      <c r="G106" s="6">
        <v>7.95</v>
      </c>
      <c r="H106" s="6">
        <v>82.21</v>
      </c>
      <c r="I106" s="37">
        <f>endettement!M106</f>
        <v>2393.8755602204142</v>
      </c>
      <c r="J106" s="6"/>
      <c r="K106" s="4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4.1" customHeight="1" x14ac:dyDescent="0.25">
      <c r="A107" s="1">
        <v>2237</v>
      </c>
      <c r="B107" s="1" t="s">
        <v>454</v>
      </c>
      <c r="C107" s="6">
        <v>166.3</v>
      </c>
      <c r="D107" s="6">
        <v>5.97</v>
      </c>
      <c r="E107" s="6">
        <v>0.52</v>
      </c>
      <c r="F107" s="6">
        <v>4.3</v>
      </c>
      <c r="G107" s="6">
        <v>3.98</v>
      </c>
      <c r="H107" s="6">
        <v>39.090000000000003</v>
      </c>
      <c r="I107" s="37">
        <f>endettement!M107</f>
        <v>-2333.8358422174833</v>
      </c>
      <c r="J107" s="6"/>
      <c r="K107" s="4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4.1" customHeight="1" x14ac:dyDescent="0.25">
      <c r="C108" s="6"/>
      <c r="D108" s="6"/>
      <c r="E108" s="6"/>
      <c r="F108" s="6"/>
      <c r="G108" s="6"/>
      <c r="H108" s="6"/>
      <c r="I108" s="37"/>
      <c r="J108" s="6"/>
      <c r="K108" s="4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s="2" customFormat="1" ht="14.1" customHeight="1" x14ac:dyDescent="0.25">
      <c r="B109" s="2" t="s">
        <v>204</v>
      </c>
      <c r="C109" s="5"/>
      <c r="D109" s="5"/>
      <c r="E109" s="5"/>
      <c r="F109" s="5"/>
      <c r="G109" s="5"/>
      <c r="H109" s="5"/>
      <c r="I109" s="38">
        <f>endettement!M109</f>
        <v>661.76012627669434</v>
      </c>
      <c r="J109" s="5"/>
      <c r="K109" s="4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4.1" customHeight="1" x14ac:dyDescent="0.25">
      <c r="A110" s="1" t="s">
        <v>205</v>
      </c>
      <c r="B110" s="1" t="s">
        <v>206</v>
      </c>
      <c r="C110" s="6">
        <v>134.26</v>
      </c>
      <c r="D110" s="6">
        <v>12.92</v>
      </c>
      <c r="E110" s="6">
        <v>2.2400000000000002</v>
      </c>
      <c r="F110" s="6">
        <v>7.82</v>
      </c>
      <c r="G110" s="6">
        <v>14.1</v>
      </c>
      <c r="H110" s="6">
        <v>191.72</v>
      </c>
      <c r="I110" s="37">
        <f>endettement!M110</f>
        <v>2688.7247148817805</v>
      </c>
      <c r="J110" s="6"/>
      <c r="K110" s="4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4.1" customHeight="1" x14ac:dyDescent="0.25">
      <c r="A111" s="1" t="s">
        <v>207</v>
      </c>
      <c r="B111" s="1" t="s">
        <v>208</v>
      </c>
      <c r="C111" s="6">
        <v>60.44</v>
      </c>
      <c r="D111" s="6">
        <v>12.36</v>
      </c>
      <c r="E111" s="6">
        <v>1.47</v>
      </c>
      <c r="F111" s="6">
        <v>6.94</v>
      </c>
      <c r="G111" s="6">
        <v>19.78</v>
      </c>
      <c r="H111" s="6">
        <v>110.3</v>
      </c>
      <c r="I111" s="37">
        <f>endettement!M111</f>
        <v>1890.3562456841726</v>
      </c>
      <c r="J111" s="6"/>
      <c r="K111" s="4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4.1" customHeight="1" x14ac:dyDescent="0.25">
      <c r="A112" s="1" t="s">
        <v>209</v>
      </c>
      <c r="B112" s="1" t="s">
        <v>210</v>
      </c>
      <c r="C112" s="6">
        <v>-197.22</v>
      </c>
      <c r="D112" s="6">
        <v>23.04</v>
      </c>
      <c r="E112" s="6">
        <v>0.17</v>
      </c>
      <c r="F112" s="6">
        <v>0.89</v>
      </c>
      <c r="G112" s="6">
        <v>3.41</v>
      </c>
      <c r="H112" s="6">
        <v>31.6</v>
      </c>
      <c r="I112" s="37">
        <f>endettement!M112</f>
        <v>-46.544522167487173</v>
      </c>
      <c r="J112" s="6"/>
      <c r="K112" s="4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4.1" customHeight="1" x14ac:dyDescent="0.25">
      <c r="A113" s="1" t="s">
        <v>211</v>
      </c>
      <c r="B113" s="1" t="s">
        <v>212</v>
      </c>
      <c r="C113" s="6">
        <v>230.23</v>
      </c>
      <c r="D113" s="6">
        <v>12.21</v>
      </c>
      <c r="E113" s="6">
        <v>0.23</v>
      </c>
      <c r="F113" s="6">
        <v>2.19</v>
      </c>
      <c r="G113" s="6">
        <v>12.29</v>
      </c>
      <c r="H113" s="6">
        <v>63.26</v>
      </c>
      <c r="I113" s="37">
        <f>endettement!M113</f>
        <v>-3058.4097587719293</v>
      </c>
      <c r="J113" s="6"/>
      <c r="K113" s="4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4.1" customHeight="1" x14ac:dyDescent="0.25">
      <c r="A114" s="1" t="s">
        <v>213</v>
      </c>
      <c r="B114" s="1" t="s">
        <v>214</v>
      </c>
      <c r="C114" s="6">
        <v>76.37</v>
      </c>
      <c r="D114" s="6">
        <v>16.73</v>
      </c>
      <c r="E114" s="6">
        <v>0.31</v>
      </c>
      <c r="F114" s="6">
        <v>2.34</v>
      </c>
      <c r="G114" s="6">
        <v>26.25</v>
      </c>
      <c r="H114" s="6">
        <v>28.09</v>
      </c>
      <c r="I114" s="37">
        <f>endettement!M114</f>
        <v>41.774419225634226</v>
      </c>
      <c r="J114" s="6"/>
      <c r="K114" s="4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4.1" customHeight="1" x14ac:dyDescent="0.25">
      <c r="A115" s="1" t="s">
        <v>215</v>
      </c>
      <c r="B115" s="1" t="s">
        <v>216</v>
      </c>
      <c r="C115" s="6">
        <v>182.21</v>
      </c>
      <c r="D115" s="6">
        <v>22.07</v>
      </c>
      <c r="E115" s="6">
        <v>0.2</v>
      </c>
      <c r="F115" s="6">
        <v>6.13</v>
      </c>
      <c r="G115" s="6">
        <v>19.71</v>
      </c>
      <c r="H115" s="6">
        <v>86.38</v>
      </c>
      <c r="I115" s="37">
        <f>endettement!M115</f>
        <v>333.70022292993593</v>
      </c>
      <c r="J115" s="6"/>
      <c r="K115" s="4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4.1" customHeight="1" x14ac:dyDescent="0.25">
      <c r="A116" s="1" t="s">
        <v>217</v>
      </c>
      <c r="B116" s="1" t="s">
        <v>218</v>
      </c>
      <c r="C116" s="6">
        <v>-105.16</v>
      </c>
      <c r="D116" s="6">
        <v>-2.37</v>
      </c>
      <c r="E116" s="6">
        <v>-0.06</v>
      </c>
      <c r="F116" s="6">
        <v>-0.06</v>
      </c>
      <c r="G116" s="6">
        <v>4.2</v>
      </c>
      <c r="H116" s="6">
        <v>2.59</v>
      </c>
      <c r="I116" s="37">
        <f>endettement!M116</f>
        <v>-19477.759382022472</v>
      </c>
      <c r="J116" s="6"/>
      <c r="K116" s="4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4.1" customHeight="1" x14ac:dyDescent="0.25">
      <c r="A117" s="1" t="s">
        <v>219</v>
      </c>
      <c r="B117" s="1" t="s">
        <v>220</v>
      </c>
      <c r="C117" s="6">
        <v>79.040000000000006</v>
      </c>
      <c r="D117" s="6">
        <v>13.83</v>
      </c>
      <c r="E117" s="6">
        <v>0.78</v>
      </c>
      <c r="F117" s="6">
        <v>6.11</v>
      </c>
      <c r="G117" s="6">
        <v>18.72</v>
      </c>
      <c r="H117" s="6">
        <v>83.47</v>
      </c>
      <c r="I117" s="37">
        <f>endettement!M117</f>
        <v>1453.5960686427463</v>
      </c>
      <c r="J117" s="6"/>
      <c r="K117" s="4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4.1" customHeight="1" x14ac:dyDescent="0.25">
      <c r="A118" s="1" t="s">
        <v>221</v>
      </c>
      <c r="B118" s="1" t="s">
        <v>222</v>
      </c>
      <c r="C118" s="6">
        <v>51.03</v>
      </c>
      <c r="D118" s="6">
        <v>11.51</v>
      </c>
      <c r="E118" s="6">
        <v>1.44</v>
      </c>
      <c r="F118" s="6">
        <v>8.5399999999999991</v>
      </c>
      <c r="G118" s="6">
        <v>22.17</v>
      </c>
      <c r="H118" s="6">
        <v>139.19999999999999</v>
      </c>
      <c r="I118" s="37">
        <f>endettement!M118</f>
        <v>3389.8787552114354</v>
      </c>
      <c r="J118" s="6"/>
      <c r="K118" s="4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4.1" customHeight="1" x14ac:dyDescent="0.25">
      <c r="A119" s="1" t="s">
        <v>223</v>
      </c>
      <c r="B119" s="1" t="s">
        <v>224</v>
      </c>
      <c r="C119" s="6">
        <v>91.88</v>
      </c>
      <c r="D119" s="6">
        <v>9.17</v>
      </c>
      <c r="E119" s="6">
        <v>0.41</v>
      </c>
      <c r="F119" s="6">
        <v>1.77</v>
      </c>
      <c r="G119" s="6">
        <v>10.77</v>
      </c>
      <c r="H119" s="6">
        <v>32.25</v>
      </c>
      <c r="I119" s="37">
        <f>endettement!M119</f>
        <v>24.907553648068678</v>
      </c>
      <c r="J119" s="6"/>
      <c r="K119" s="4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4.1" customHeight="1" x14ac:dyDescent="0.25">
      <c r="A120" s="1" t="s">
        <v>225</v>
      </c>
      <c r="B120" s="1" t="s">
        <v>226</v>
      </c>
      <c r="C120" s="6">
        <v>-194.98</v>
      </c>
      <c r="D120" s="6">
        <v>-4.6900000000000004</v>
      </c>
      <c r="E120" s="6">
        <v>7.0000000000000007E-2</v>
      </c>
      <c r="F120" s="6">
        <v>2.83</v>
      </c>
      <c r="G120" s="6">
        <v>6.54</v>
      </c>
      <c r="H120" s="6">
        <v>18.38</v>
      </c>
      <c r="I120" s="37">
        <f>endettement!M120</f>
        <v>-3477.8764237288133</v>
      </c>
      <c r="J120" s="6"/>
      <c r="K120" s="4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4.1" customHeight="1" x14ac:dyDescent="0.25">
      <c r="A121" s="1" t="s">
        <v>227</v>
      </c>
      <c r="B121" s="1" t="s">
        <v>228</v>
      </c>
      <c r="C121" s="6">
        <v>77.150000000000006</v>
      </c>
      <c r="D121" s="6">
        <v>14.27</v>
      </c>
      <c r="E121" s="6">
        <v>1.1100000000000001</v>
      </c>
      <c r="F121" s="6">
        <v>4.8600000000000003</v>
      </c>
      <c r="G121" s="6">
        <v>20.54</v>
      </c>
      <c r="H121" s="6">
        <v>121.09</v>
      </c>
      <c r="I121" s="37">
        <f>endettement!M121</f>
        <v>2125.7845258426969</v>
      </c>
      <c r="J121" s="6"/>
      <c r="K121" s="4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4.1" customHeight="1" x14ac:dyDescent="0.25">
      <c r="A122" s="1" t="s">
        <v>229</v>
      </c>
      <c r="B122" s="1" t="s">
        <v>230</v>
      </c>
      <c r="C122" s="6">
        <v>147.82</v>
      </c>
      <c r="D122" s="6">
        <v>4.75</v>
      </c>
      <c r="E122" s="6">
        <v>0.72</v>
      </c>
      <c r="F122" s="6">
        <v>2.34</v>
      </c>
      <c r="G122" s="6">
        <v>7.25</v>
      </c>
      <c r="H122" s="6">
        <v>92.05</v>
      </c>
      <c r="I122" s="37">
        <f>endettement!M122</f>
        <v>-3263.7217827868844</v>
      </c>
      <c r="J122" s="6"/>
      <c r="K122" s="4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4.1" customHeight="1" x14ac:dyDescent="0.25">
      <c r="A123" s="1" t="s">
        <v>231</v>
      </c>
      <c r="B123" s="1" t="s">
        <v>232</v>
      </c>
      <c r="C123" s="6">
        <v>20.2</v>
      </c>
      <c r="D123" s="6">
        <v>-1.95</v>
      </c>
      <c r="E123" s="6">
        <v>-0.5</v>
      </c>
      <c r="F123" s="6">
        <v>1.32</v>
      </c>
      <c r="G123" s="6">
        <v>-3.09</v>
      </c>
      <c r="H123" s="6">
        <v>83.45</v>
      </c>
      <c r="I123" s="37">
        <f>endettement!M123</f>
        <v>-410.97550097040283</v>
      </c>
      <c r="J123" s="6"/>
      <c r="K123" s="4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4.1" customHeight="1" x14ac:dyDescent="0.25">
      <c r="A124" s="1" t="s">
        <v>233</v>
      </c>
      <c r="B124" s="1" t="s">
        <v>234</v>
      </c>
      <c r="C124" s="6">
        <v>53.19</v>
      </c>
      <c r="D124" s="6">
        <v>15.78</v>
      </c>
      <c r="E124" s="6">
        <v>0.03</v>
      </c>
      <c r="F124" s="6">
        <v>0.68</v>
      </c>
      <c r="G124" s="6">
        <v>27.72</v>
      </c>
      <c r="H124" s="6">
        <v>80.72</v>
      </c>
      <c r="I124" s="37">
        <f>endettement!M124</f>
        <v>-3.984100895035827</v>
      </c>
      <c r="J124" s="6"/>
      <c r="K124" s="4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4.1" customHeight="1" x14ac:dyDescent="0.25">
      <c r="A125" s="1" t="s">
        <v>235</v>
      </c>
      <c r="B125" s="1" t="s">
        <v>236</v>
      </c>
      <c r="C125" s="6">
        <v>7.8</v>
      </c>
      <c r="D125" s="6">
        <v>0.98</v>
      </c>
      <c r="E125" s="6">
        <v>0.79</v>
      </c>
      <c r="F125" s="6">
        <v>6.29</v>
      </c>
      <c r="G125" s="6">
        <v>12.14</v>
      </c>
      <c r="H125" s="6">
        <v>127.13</v>
      </c>
      <c r="I125" s="37">
        <f>endettement!M125</f>
        <v>1826.9559953703704</v>
      </c>
      <c r="J125" s="6"/>
      <c r="K125" s="4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4.1" customHeight="1" x14ac:dyDescent="0.25">
      <c r="A126" s="1">
        <v>2284</v>
      </c>
      <c r="B126" s="1" t="s">
        <v>449</v>
      </c>
      <c r="C126" s="6">
        <v>429.05</v>
      </c>
      <c r="D126" s="6">
        <v>23.32</v>
      </c>
      <c r="E126" s="6">
        <v>0.25</v>
      </c>
      <c r="F126" s="6">
        <v>3.88</v>
      </c>
      <c r="G126" s="6">
        <v>10.45</v>
      </c>
      <c r="H126" s="6">
        <v>34.78</v>
      </c>
      <c r="I126" s="37">
        <f>endettement!M126</f>
        <v>-1225.9116056269713</v>
      </c>
      <c r="J126" s="6"/>
      <c r="K126" s="4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4.1" customHeight="1" x14ac:dyDescent="0.25">
      <c r="C127" s="6"/>
      <c r="D127" s="6"/>
      <c r="E127" s="6"/>
      <c r="F127" s="6"/>
      <c r="G127" s="6"/>
      <c r="H127" s="6"/>
      <c r="I127" s="37"/>
      <c r="J127" s="6"/>
      <c r="K127" s="4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s="2" customFormat="1" ht="14.1" customHeight="1" x14ac:dyDescent="0.25">
      <c r="B128" s="2" t="s">
        <v>237</v>
      </c>
      <c r="C128" s="5"/>
      <c r="D128" s="5"/>
      <c r="E128" s="5"/>
      <c r="F128" s="5"/>
      <c r="G128" s="5"/>
      <c r="H128" s="5"/>
      <c r="I128" s="38">
        <f>endettement!M128</f>
        <v>1123.1256254204598</v>
      </c>
      <c r="J128" s="5"/>
      <c r="K128" s="46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4.1" customHeight="1" x14ac:dyDescent="0.25">
      <c r="A129" s="1" t="s">
        <v>238</v>
      </c>
      <c r="B129" s="1" t="s">
        <v>239</v>
      </c>
      <c r="C129" s="6">
        <v>22.4</v>
      </c>
      <c r="D129" s="6">
        <v>7.52</v>
      </c>
      <c r="E129" s="6">
        <v>-0.38</v>
      </c>
      <c r="F129" s="6">
        <v>0.84</v>
      </c>
      <c r="G129" s="6">
        <v>30.53</v>
      </c>
      <c r="H129" s="6">
        <v>23.47</v>
      </c>
      <c r="I129" s="37">
        <f>endettement!M129</f>
        <v>1019.4238563049851</v>
      </c>
      <c r="J129" s="6"/>
      <c r="K129" s="4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4.1" customHeight="1" x14ac:dyDescent="0.25">
      <c r="A130" s="1" t="s">
        <v>240</v>
      </c>
      <c r="B130" s="1" t="s">
        <v>241</v>
      </c>
      <c r="C130" s="6">
        <v>46.95</v>
      </c>
      <c r="D130" s="6">
        <v>19.03</v>
      </c>
      <c r="E130" s="6">
        <v>0.75</v>
      </c>
      <c r="F130" s="6">
        <v>7.97</v>
      </c>
      <c r="G130" s="6">
        <v>38.479999999999997</v>
      </c>
      <c r="H130" s="6">
        <v>103.65</v>
      </c>
      <c r="I130" s="37">
        <f>endettement!M130</f>
        <v>1476.4372835820889</v>
      </c>
      <c r="J130" s="6"/>
      <c r="K130" s="4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4.1" customHeight="1" x14ac:dyDescent="0.25">
      <c r="A131" s="1" t="s">
        <v>242</v>
      </c>
      <c r="B131" s="1" t="s">
        <v>243</v>
      </c>
      <c r="C131" s="6">
        <v>76.349999999999994</v>
      </c>
      <c r="D131" s="6">
        <v>7.85</v>
      </c>
      <c r="E131" s="6">
        <v>0.61</v>
      </c>
      <c r="F131" s="6">
        <v>6.33</v>
      </c>
      <c r="G131" s="6">
        <v>14.91</v>
      </c>
      <c r="H131" s="6">
        <v>118.4</v>
      </c>
      <c r="I131" s="37">
        <f>endettement!M131</f>
        <v>2115.5700698795176</v>
      </c>
      <c r="J131" s="6"/>
      <c r="K131" s="4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4.1" customHeight="1" x14ac:dyDescent="0.25">
      <c r="A132" s="1" t="s">
        <v>244</v>
      </c>
      <c r="B132" s="1" t="s">
        <v>245</v>
      </c>
      <c r="C132" s="6">
        <v>15.83</v>
      </c>
      <c r="D132" s="6">
        <v>5.5</v>
      </c>
      <c r="E132" s="6">
        <v>0.66</v>
      </c>
      <c r="F132" s="6">
        <v>5.99</v>
      </c>
      <c r="G132" s="6">
        <v>27.65</v>
      </c>
      <c r="H132" s="6">
        <v>85.58</v>
      </c>
      <c r="I132" s="37">
        <f>endettement!M132</f>
        <v>567.55883413461504</v>
      </c>
      <c r="J132" s="6"/>
      <c r="K132" s="4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4.1" customHeight="1" x14ac:dyDescent="0.25">
      <c r="A133" s="1" t="s">
        <v>246</v>
      </c>
      <c r="B133" s="1" t="s">
        <v>247</v>
      </c>
      <c r="C133" s="6">
        <v>205.17</v>
      </c>
      <c r="D133" s="6">
        <v>13.72</v>
      </c>
      <c r="E133" s="6">
        <v>0.48</v>
      </c>
      <c r="F133" s="6">
        <v>3.9</v>
      </c>
      <c r="G133" s="6">
        <v>8.44</v>
      </c>
      <c r="H133" s="6">
        <v>47.26</v>
      </c>
      <c r="I133" s="37">
        <f>endettement!M133</f>
        <v>61.933104355451732</v>
      </c>
      <c r="J133" s="6"/>
      <c r="K133" s="4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4.1" customHeight="1" x14ac:dyDescent="0.25">
      <c r="A134" s="1" t="s">
        <v>248</v>
      </c>
      <c r="B134" s="1" t="s">
        <v>249</v>
      </c>
      <c r="C134" s="6">
        <v>74.13</v>
      </c>
      <c r="D134" s="6">
        <v>15.03</v>
      </c>
      <c r="E134" s="6">
        <v>0.03</v>
      </c>
      <c r="F134" s="6">
        <v>3.99</v>
      </c>
      <c r="G134" s="6">
        <v>20.47</v>
      </c>
      <c r="H134" s="6">
        <v>97.86</v>
      </c>
      <c r="I134" s="37">
        <f>endettement!M134</f>
        <v>1530.8485663082433</v>
      </c>
      <c r="J134" s="6"/>
      <c r="K134" s="4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4.1" customHeight="1" x14ac:dyDescent="0.25">
      <c r="A135" s="1" t="s">
        <v>250</v>
      </c>
      <c r="B135" s="1" t="s">
        <v>251</v>
      </c>
      <c r="C135" s="6">
        <v>113.8</v>
      </c>
      <c r="D135" s="6">
        <v>31.65</v>
      </c>
      <c r="E135" s="6">
        <v>-1.35</v>
      </c>
      <c r="F135" s="6">
        <v>2.1</v>
      </c>
      <c r="G135" s="6">
        <v>31.99</v>
      </c>
      <c r="H135" s="6">
        <v>37.229999999999997</v>
      </c>
      <c r="I135" s="37">
        <f>endettement!M135</f>
        <v>-1846.2946028231383</v>
      </c>
      <c r="J135" s="6"/>
      <c r="K135" s="4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4.1" customHeight="1" x14ac:dyDescent="0.25">
      <c r="A136" s="1" t="s">
        <v>252</v>
      </c>
      <c r="B136" s="1" t="s">
        <v>253</v>
      </c>
      <c r="C136" s="6">
        <v>74.44</v>
      </c>
      <c r="D136" s="6">
        <v>17.09</v>
      </c>
      <c r="E136" s="6">
        <v>1.66</v>
      </c>
      <c r="F136" s="6">
        <v>10.88</v>
      </c>
      <c r="G136" s="6">
        <v>29.71</v>
      </c>
      <c r="H136" s="6">
        <v>182.6</v>
      </c>
      <c r="I136" s="37">
        <f>endettement!M136</f>
        <v>5781.9885148514859</v>
      </c>
      <c r="J136" s="6"/>
      <c r="K136" s="4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4.1" customHeight="1" x14ac:dyDescent="0.25">
      <c r="A137" s="1" t="s">
        <v>254</v>
      </c>
      <c r="B137" s="1" t="s">
        <v>255</v>
      </c>
      <c r="C137" s="6">
        <v>47.13</v>
      </c>
      <c r="D137" s="6">
        <v>15.49</v>
      </c>
      <c r="E137" s="6">
        <v>0.54</v>
      </c>
      <c r="F137" s="6">
        <v>5.83</v>
      </c>
      <c r="G137" s="6">
        <v>36.29</v>
      </c>
      <c r="H137" s="6">
        <v>103.01</v>
      </c>
      <c r="I137" s="37">
        <f>endettement!M137</f>
        <v>1648.745253164557</v>
      </c>
      <c r="J137" s="6"/>
      <c r="K137" s="4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4.1" customHeight="1" x14ac:dyDescent="0.25">
      <c r="A138" s="1" t="s">
        <v>256</v>
      </c>
      <c r="B138" s="1" t="s">
        <v>257</v>
      </c>
      <c r="C138" s="6">
        <v>40.36</v>
      </c>
      <c r="D138" s="6">
        <v>14.6</v>
      </c>
      <c r="E138" s="6">
        <v>-0.2</v>
      </c>
      <c r="F138" s="6">
        <v>5.21</v>
      </c>
      <c r="G138" s="6">
        <v>31.67</v>
      </c>
      <c r="H138" s="6">
        <v>53.44</v>
      </c>
      <c r="I138" s="37">
        <f>endettement!M138</f>
        <v>297.21524455205787</v>
      </c>
      <c r="J138" s="6"/>
      <c r="K138" s="4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4.1" customHeight="1" x14ac:dyDescent="0.25">
      <c r="A139" s="1" t="s">
        <v>258</v>
      </c>
      <c r="B139" s="1" t="s">
        <v>259</v>
      </c>
      <c r="C139" s="6">
        <v>26.03</v>
      </c>
      <c r="D139" s="6">
        <v>10.38</v>
      </c>
      <c r="E139" s="6">
        <v>-0.1</v>
      </c>
      <c r="F139" s="6">
        <v>1.68</v>
      </c>
      <c r="G139" s="6">
        <v>33.94</v>
      </c>
      <c r="H139" s="6">
        <v>45.27</v>
      </c>
      <c r="I139" s="37">
        <f>endettement!M139</f>
        <v>152.34060924369774</v>
      </c>
      <c r="J139" s="6"/>
      <c r="K139" s="4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4.1" customHeight="1" x14ac:dyDescent="0.25">
      <c r="A140" s="1" t="s">
        <v>260</v>
      </c>
      <c r="B140" s="1" t="s">
        <v>261</v>
      </c>
      <c r="C140" s="6">
        <v>40.69</v>
      </c>
      <c r="D140" s="6">
        <v>10.029999999999999</v>
      </c>
      <c r="E140" s="6">
        <v>-0.26</v>
      </c>
      <c r="F140" s="6">
        <v>4.07</v>
      </c>
      <c r="G140" s="6">
        <v>23.18</v>
      </c>
      <c r="H140" s="6">
        <v>63.53</v>
      </c>
      <c r="I140" s="37">
        <f>endettement!M140</f>
        <v>-1062.1417435897436</v>
      </c>
      <c r="J140" s="6"/>
      <c r="K140" s="4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4.1" customHeight="1" x14ac:dyDescent="0.25">
      <c r="A141" s="1" t="s">
        <v>262</v>
      </c>
      <c r="B141" s="1" t="s">
        <v>263</v>
      </c>
      <c r="C141" s="6">
        <v>205.98</v>
      </c>
      <c r="D141" s="6">
        <v>8.1999999999999993</v>
      </c>
      <c r="E141" s="6">
        <v>0.47</v>
      </c>
      <c r="F141" s="6">
        <v>6.07</v>
      </c>
      <c r="G141" s="6">
        <v>9.23</v>
      </c>
      <c r="H141" s="6">
        <v>114.62</v>
      </c>
      <c r="I141" s="37">
        <f>endettement!M141</f>
        <v>2822.4827196351425</v>
      </c>
      <c r="J141" s="6"/>
      <c r="K141" s="4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4.1" customHeight="1" x14ac:dyDescent="0.25">
      <c r="A142" s="1" t="s">
        <v>264</v>
      </c>
      <c r="B142" s="1" t="s">
        <v>265</v>
      </c>
      <c r="C142" s="6">
        <v>210.29</v>
      </c>
      <c r="D142" s="6">
        <v>22.55</v>
      </c>
      <c r="E142" s="6">
        <v>0.45</v>
      </c>
      <c r="F142" s="6">
        <v>8.6199999999999992</v>
      </c>
      <c r="G142" s="6">
        <v>14.19</v>
      </c>
      <c r="H142" s="6">
        <v>66.989999999999995</v>
      </c>
      <c r="I142" s="37">
        <f>endettement!M142</f>
        <v>1326.4773924122305</v>
      </c>
      <c r="J142" s="6"/>
      <c r="K142" s="4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4.1" customHeight="1" x14ac:dyDescent="0.25">
      <c r="A143" s="1" t="s">
        <v>266</v>
      </c>
      <c r="B143" s="1" t="s">
        <v>267</v>
      </c>
      <c r="C143" s="6">
        <v>286.68</v>
      </c>
      <c r="D143" s="6">
        <v>9.6</v>
      </c>
      <c r="E143" s="6">
        <v>0.44</v>
      </c>
      <c r="F143" s="6">
        <v>4.2699999999999996</v>
      </c>
      <c r="G143" s="6">
        <v>15.43</v>
      </c>
      <c r="H143" s="6">
        <v>87.73</v>
      </c>
      <c r="I143" s="37">
        <f>endettement!M143</f>
        <v>668.97957715133509</v>
      </c>
      <c r="J143" s="6"/>
      <c r="K143" s="4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4.1" customHeight="1" x14ac:dyDescent="0.25">
      <c r="A144" s="1" t="s">
        <v>268</v>
      </c>
      <c r="B144" s="1" t="s">
        <v>269</v>
      </c>
      <c r="C144" s="6">
        <v>257.64999999999998</v>
      </c>
      <c r="D144" s="6">
        <v>15.49</v>
      </c>
      <c r="E144" s="6">
        <v>0.48</v>
      </c>
      <c r="F144" s="6">
        <v>7.49</v>
      </c>
      <c r="G144" s="6">
        <v>7.3</v>
      </c>
      <c r="H144" s="6">
        <v>74.569999999999993</v>
      </c>
      <c r="I144" s="37">
        <f>endettement!M144</f>
        <v>816.84327875734732</v>
      </c>
      <c r="J144" s="6"/>
      <c r="K144" s="4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4.1" customHeight="1" x14ac:dyDescent="0.25">
      <c r="A145" s="1" t="s">
        <v>270</v>
      </c>
      <c r="B145" s="1" t="s">
        <v>271</v>
      </c>
      <c r="C145" s="6">
        <v>685.86</v>
      </c>
      <c r="D145" s="6">
        <v>11.96</v>
      </c>
      <c r="E145" s="6">
        <v>0.81</v>
      </c>
      <c r="F145" s="6">
        <v>0.81</v>
      </c>
      <c r="G145" s="6">
        <v>12.44</v>
      </c>
      <c r="H145" s="6">
        <v>86.15</v>
      </c>
      <c r="I145" s="37">
        <f>endettement!M145</f>
        <v>1181.1395466810575</v>
      </c>
      <c r="J145" s="6"/>
      <c r="K145" s="4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4.1" customHeight="1" x14ac:dyDescent="0.25">
      <c r="C146" s="6"/>
      <c r="D146" s="6"/>
      <c r="E146" s="6"/>
      <c r="F146" s="6"/>
      <c r="G146" s="6"/>
      <c r="H146" s="6"/>
      <c r="I146" s="37"/>
      <c r="J146" s="6"/>
      <c r="K146" s="4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s="2" customFormat="1" ht="14.1" customHeight="1" x14ac:dyDescent="0.25">
      <c r="B147" s="2" t="s">
        <v>272</v>
      </c>
      <c r="C147" s="5"/>
      <c r="D147" s="5"/>
      <c r="E147" s="5"/>
      <c r="F147" s="5"/>
      <c r="G147" s="5"/>
      <c r="H147" s="5"/>
      <c r="I147" s="38">
        <f>endettement!M147</f>
        <v>3031.6023656243615</v>
      </c>
      <c r="J147" s="5"/>
      <c r="K147" s="4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4.1" customHeight="1" x14ac:dyDescent="0.25">
      <c r="A148" s="1" t="s">
        <v>273</v>
      </c>
      <c r="B148" s="1" t="s">
        <v>274</v>
      </c>
      <c r="C148" s="6">
        <v>180.31</v>
      </c>
      <c r="D148" s="6">
        <v>7.39</v>
      </c>
      <c r="E148" s="6">
        <v>1.17</v>
      </c>
      <c r="F148" s="6">
        <v>6.7</v>
      </c>
      <c r="G148" s="6">
        <v>6.9</v>
      </c>
      <c r="H148" s="6">
        <v>108.35</v>
      </c>
      <c r="I148" s="37">
        <f>endettement!M148</f>
        <v>5257.8405810055865</v>
      </c>
      <c r="J148" s="6"/>
      <c r="K148" s="4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4.1" customHeight="1" x14ac:dyDescent="0.25">
      <c r="A149" s="1" t="s">
        <v>275</v>
      </c>
      <c r="B149" s="1" t="s">
        <v>276</v>
      </c>
      <c r="C149" s="6">
        <v>860.07</v>
      </c>
      <c r="D149" s="6">
        <v>12.99</v>
      </c>
      <c r="E149" s="6">
        <v>1.85</v>
      </c>
      <c r="F149" s="6">
        <v>10.37</v>
      </c>
      <c r="G149" s="6">
        <v>10.28</v>
      </c>
      <c r="H149" s="6">
        <v>147.22</v>
      </c>
      <c r="I149" s="37">
        <f>endettement!M149</f>
        <v>5104.2164223850759</v>
      </c>
      <c r="J149" s="6"/>
      <c r="K149" s="4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4.1" customHeight="1" x14ac:dyDescent="0.25">
      <c r="A150" s="1" t="s">
        <v>277</v>
      </c>
      <c r="B150" s="1" t="s">
        <v>278</v>
      </c>
      <c r="C150" s="6">
        <v>70.099999999999994</v>
      </c>
      <c r="D150" s="6">
        <v>14.5</v>
      </c>
      <c r="E150" s="6">
        <v>1.07</v>
      </c>
      <c r="F150" s="6">
        <v>6.15</v>
      </c>
      <c r="G150" s="6">
        <v>24.62</v>
      </c>
      <c r="H150" s="6">
        <v>105.16</v>
      </c>
      <c r="I150" s="37">
        <f>endettement!M150</f>
        <v>2795.3011343804542</v>
      </c>
      <c r="J150" s="6"/>
      <c r="K150" s="4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4.1" customHeight="1" x14ac:dyDescent="0.25">
      <c r="A151" s="1" t="s">
        <v>279</v>
      </c>
      <c r="B151" s="1" t="s">
        <v>280</v>
      </c>
      <c r="C151" s="6">
        <v>145.18</v>
      </c>
      <c r="D151" s="6">
        <v>4.43</v>
      </c>
      <c r="E151" s="6">
        <v>0.99</v>
      </c>
      <c r="F151" s="6">
        <v>5.75</v>
      </c>
      <c r="G151" s="6">
        <v>3.1</v>
      </c>
      <c r="H151" s="6">
        <v>79.400000000000006</v>
      </c>
      <c r="I151" s="37">
        <f>endettement!M151</f>
        <v>1023.1870140515222</v>
      </c>
      <c r="J151" s="6"/>
      <c r="K151" s="4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4.1" customHeight="1" x14ac:dyDescent="0.25">
      <c r="A152" s="1" t="s">
        <v>281</v>
      </c>
      <c r="B152" s="1" t="s">
        <v>282</v>
      </c>
      <c r="C152" s="6">
        <v>335.62</v>
      </c>
      <c r="D152" s="6">
        <v>18.84</v>
      </c>
      <c r="E152" s="6">
        <v>0.66</v>
      </c>
      <c r="F152" s="6">
        <v>4.24</v>
      </c>
      <c r="G152" s="6">
        <v>12.48</v>
      </c>
      <c r="H152" s="6">
        <v>83.13</v>
      </c>
      <c r="I152" s="37">
        <f>endettement!M152</f>
        <v>1886.7315676567662</v>
      </c>
      <c r="J152" s="6"/>
      <c r="K152" s="4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4.1" customHeight="1" x14ac:dyDescent="0.25">
      <c r="A153" s="1" t="s">
        <v>283</v>
      </c>
      <c r="B153" s="1" t="s">
        <v>284</v>
      </c>
      <c r="C153" s="6">
        <v>29710.05</v>
      </c>
      <c r="D153" s="6">
        <v>8.0399999999999991</v>
      </c>
      <c r="E153" s="6">
        <v>0.79</v>
      </c>
      <c r="F153" s="6">
        <v>7.19</v>
      </c>
      <c r="G153" s="6">
        <v>0.81</v>
      </c>
      <c r="H153" s="6">
        <v>79.17</v>
      </c>
      <c r="I153" s="37">
        <f>endettement!M153</f>
        <v>380.98958089668577</v>
      </c>
      <c r="J153" s="6"/>
      <c r="K153" s="4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4.1" customHeight="1" x14ac:dyDescent="0.25">
      <c r="A154" s="1" t="s">
        <v>285</v>
      </c>
      <c r="B154" s="1" t="s">
        <v>286</v>
      </c>
      <c r="C154" s="6">
        <v>20.5</v>
      </c>
      <c r="D154" s="6">
        <v>4.33</v>
      </c>
      <c r="E154" s="6">
        <v>0.54</v>
      </c>
      <c r="F154" s="6">
        <v>4.2300000000000004</v>
      </c>
      <c r="G154" s="6">
        <v>20.399999999999999</v>
      </c>
      <c r="H154" s="6">
        <v>109.89</v>
      </c>
      <c r="I154" s="37">
        <f>endettement!M154</f>
        <v>4516.0468022440382</v>
      </c>
      <c r="J154" s="6"/>
      <c r="K154" s="4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4.1" customHeight="1" x14ac:dyDescent="0.25">
      <c r="A155" s="1" t="s">
        <v>287</v>
      </c>
      <c r="B155" s="1" t="s">
        <v>288</v>
      </c>
      <c r="C155" s="6">
        <v>358.36</v>
      </c>
      <c r="D155" s="6">
        <v>11.9</v>
      </c>
      <c r="E155" s="6">
        <v>0.68</v>
      </c>
      <c r="F155" s="6">
        <v>6.66</v>
      </c>
      <c r="G155" s="6">
        <v>5.19</v>
      </c>
      <c r="H155" s="6">
        <v>69.27</v>
      </c>
      <c r="I155" s="37">
        <f>endettement!M155</f>
        <v>611.97276369583028</v>
      </c>
      <c r="J155" s="6"/>
      <c r="K155" s="4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4.1" customHeight="1" x14ac:dyDescent="0.25">
      <c r="A156" s="1" t="s">
        <v>289</v>
      </c>
      <c r="B156" s="1" t="s">
        <v>290</v>
      </c>
      <c r="C156" s="6">
        <v>239.28</v>
      </c>
      <c r="D156" s="6">
        <v>12.76</v>
      </c>
      <c r="E156" s="6">
        <v>0.34</v>
      </c>
      <c r="F156" s="6">
        <v>3.03</v>
      </c>
      <c r="G156" s="6">
        <v>6.07</v>
      </c>
      <c r="H156" s="6">
        <v>76.3</v>
      </c>
      <c r="I156" s="37">
        <f>endettement!M156</f>
        <v>990.07233666410411</v>
      </c>
      <c r="J156" s="6"/>
      <c r="K156" s="4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4.1" customHeight="1" x14ac:dyDescent="0.25">
      <c r="C157" s="6"/>
      <c r="D157" s="6"/>
      <c r="E157" s="6"/>
      <c r="F157" s="6"/>
      <c r="G157" s="6"/>
      <c r="H157" s="6"/>
      <c r="I157" s="37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s="8" customFormat="1" ht="14.1" customHeight="1" x14ac:dyDescent="0.25">
      <c r="C158" s="6"/>
      <c r="D158" s="6"/>
      <c r="E158" s="6"/>
      <c r="F158" s="6"/>
      <c r="G158" s="6"/>
      <c r="H158" s="6"/>
      <c r="I158" s="37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4.1" customHeight="1" x14ac:dyDescent="0.25">
      <c r="C159" s="6"/>
      <c r="D159" s="6"/>
      <c r="E159" s="6"/>
      <c r="F159" s="6"/>
      <c r="G159" s="6"/>
      <c r="H159" s="6"/>
      <c r="I159" s="37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4.1" customHeight="1" x14ac:dyDescent="0.25">
      <c r="C160" s="6"/>
      <c r="D160" s="6"/>
      <c r="E160" s="6"/>
      <c r="F160" s="6"/>
      <c r="G160" s="6"/>
      <c r="H160" s="6"/>
      <c r="I160" s="37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3:25" ht="14.1" customHeight="1" x14ac:dyDescent="0.25">
      <c r="C161" s="6"/>
      <c r="D161" s="6"/>
      <c r="E161" s="6"/>
      <c r="F161" s="6"/>
      <c r="G161" s="6"/>
      <c r="H161" s="6"/>
      <c r="I161" s="37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3:25" ht="14.1" customHeight="1" x14ac:dyDescent="0.25">
      <c r="C162" s="6"/>
      <c r="D162" s="6"/>
      <c r="E162" s="6"/>
      <c r="F162" s="6"/>
      <c r="G162" s="6"/>
      <c r="H162" s="6"/>
      <c r="I162" s="37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3:25" ht="14.1" customHeight="1" x14ac:dyDescent="0.25">
      <c r="C163" s="6"/>
      <c r="D163" s="6"/>
      <c r="E163" s="6"/>
      <c r="F163" s="6"/>
      <c r="G163" s="6"/>
      <c r="H163" s="6"/>
      <c r="I163" s="37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3:25" ht="14.1" customHeight="1" x14ac:dyDescent="0.25">
      <c r="C164" s="6"/>
      <c r="D164" s="6"/>
      <c r="E164" s="6"/>
      <c r="F164" s="6"/>
      <c r="G164" s="6"/>
      <c r="H164" s="6"/>
      <c r="I164" s="37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3:25" ht="14.1" customHeight="1" x14ac:dyDescent="0.25">
      <c r="C165" s="6"/>
      <c r="D165" s="6"/>
      <c r="E165" s="6"/>
      <c r="F165" s="6"/>
      <c r="G165" s="6"/>
      <c r="H165" s="6"/>
      <c r="I165" s="37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3:25" ht="14.1" customHeight="1" x14ac:dyDescent="0.25">
      <c r="C166" s="6"/>
      <c r="D166" s="6"/>
      <c r="E166" s="6"/>
      <c r="F166" s="6"/>
      <c r="G166" s="6"/>
      <c r="H166" s="6"/>
      <c r="I166" s="37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3:25" ht="14.1" customHeight="1" x14ac:dyDescent="0.25">
      <c r="C167" s="6"/>
      <c r="D167" s="6"/>
      <c r="E167" s="6"/>
      <c r="F167" s="6"/>
      <c r="G167" s="6"/>
      <c r="H167" s="6"/>
      <c r="I167" s="37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3:25" ht="14.1" customHeight="1" x14ac:dyDescent="0.25">
      <c r="C168" s="6"/>
      <c r="D168" s="6"/>
      <c r="E168" s="6"/>
      <c r="F168" s="6"/>
      <c r="G168" s="6"/>
      <c r="H168" s="6"/>
      <c r="I168" s="37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3:25" ht="14.1" customHeight="1" x14ac:dyDescent="0.25">
      <c r="C169" s="6"/>
      <c r="D169" s="6"/>
      <c r="E169" s="6"/>
      <c r="F169" s="6"/>
      <c r="G169" s="6"/>
      <c r="H169" s="6"/>
      <c r="I169" s="37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3:25" ht="14.1" customHeight="1" x14ac:dyDescent="0.25">
      <c r="C170" s="10"/>
      <c r="D170" s="10"/>
      <c r="E170" s="10"/>
      <c r="F170" s="10"/>
      <c r="G170" s="10"/>
      <c r="H170" s="10"/>
      <c r="I170" s="31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3:25" ht="14.1" customHeight="1" x14ac:dyDescent="0.25">
      <c r="C171" s="6"/>
      <c r="D171" s="6"/>
      <c r="E171" s="6"/>
      <c r="F171" s="6"/>
      <c r="G171" s="6"/>
      <c r="H171" s="6"/>
      <c r="I171" s="37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3:25" ht="14.1" customHeight="1" x14ac:dyDescent="0.25">
      <c r="C172" s="6"/>
      <c r="D172" s="6"/>
      <c r="E172" s="6"/>
      <c r="F172" s="6"/>
      <c r="G172" s="6"/>
      <c r="H172" s="6"/>
      <c r="I172" s="37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3:25" ht="14.1" customHeight="1" x14ac:dyDescent="0.25">
      <c r="C173" s="6"/>
      <c r="D173" s="6"/>
      <c r="E173" s="6"/>
      <c r="F173" s="6"/>
      <c r="G173" s="6"/>
      <c r="H173" s="6"/>
      <c r="I173" s="37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3:25" ht="14.1" customHeight="1" x14ac:dyDescent="0.25">
      <c r="C174" s="6"/>
      <c r="D174" s="6"/>
      <c r="E174" s="6"/>
      <c r="F174" s="6"/>
      <c r="G174" s="6"/>
      <c r="H174" s="6"/>
      <c r="I174" s="37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3:25" ht="14.1" customHeight="1" x14ac:dyDescent="0.25">
      <c r="C175" s="6"/>
      <c r="D175" s="6"/>
      <c r="E175" s="6"/>
      <c r="F175" s="6"/>
      <c r="G175" s="6"/>
      <c r="H175" s="6"/>
      <c r="I175" s="37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3:25" ht="14.1" customHeight="1" x14ac:dyDescent="0.25">
      <c r="C176" s="6"/>
      <c r="D176" s="6"/>
      <c r="E176" s="6"/>
      <c r="F176" s="6"/>
      <c r="G176" s="6"/>
      <c r="H176" s="6"/>
      <c r="I176" s="37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3:25" ht="14.1" customHeight="1" x14ac:dyDescent="0.25">
      <c r="C177" s="6"/>
      <c r="D177" s="6"/>
      <c r="E177" s="6"/>
      <c r="F177" s="6"/>
      <c r="G177" s="6"/>
      <c r="H177" s="6"/>
      <c r="I177" s="37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3:25" ht="14.1" customHeight="1" x14ac:dyDescent="0.25">
      <c r="C178" s="6"/>
      <c r="D178" s="6"/>
      <c r="E178" s="6"/>
      <c r="F178" s="6"/>
      <c r="G178" s="6"/>
      <c r="H178" s="6"/>
      <c r="I178" s="37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3:25" ht="14.1" customHeight="1" x14ac:dyDescent="0.25">
      <c r="C179" s="6"/>
      <c r="D179" s="6"/>
      <c r="E179" s="6"/>
      <c r="F179" s="6"/>
      <c r="G179" s="6"/>
      <c r="H179" s="6"/>
      <c r="I179" s="37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3:25" ht="14.1" customHeight="1" x14ac:dyDescent="0.25">
      <c r="C180" s="6"/>
      <c r="D180" s="6"/>
      <c r="E180" s="6"/>
      <c r="F180" s="6"/>
      <c r="G180" s="6"/>
      <c r="H180" s="6"/>
      <c r="I180" s="37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3:25" ht="14.1" customHeight="1" x14ac:dyDescent="0.25">
      <c r="C181" s="6"/>
      <c r="D181" s="6"/>
      <c r="E181" s="6"/>
      <c r="F181" s="6"/>
      <c r="G181" s="6"/>
      <c r="H181" s="6"/>
      <c r="I181" s="37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3:25" ht="14.1" customHeight="1" x14ac:dyDescent="0.25">
      <c r="C182" s="6"/>
      <c r="D182" s="6"/>
      <c r="E182" s="6"/>
      <c r="F182" s="6"/>
      <c r="G182" s="6"/>
      <c r="H182" s="6"/>
      <c r="I182" s="37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3:25" ht="14.1" customHeight="1" x14ac:dyDescent="0.25">
      <c r="C183" s="6"/>
      <c r="D183" s="6"/>
      <c r="E183" s="6"/>
      <c r="F183" s="6"/>
      <c r="G183" s="6"/>
      <c r="H183" s="6"/>
      <c r="I183" s="37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3:25" ht="14.1" customHeight="1" x14ac:dyDescent="0.25">
      <c r="C184" s="6"/>
      <c r="D184" s="6"/>
      <c r="E184" s="6"/>
      <c r="F184" s="6"/>
      <c r="G184" s="6"/>
      <c r="H184" s="6"/>
      <c r="I184" s="37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3:25" ht="14.1" customHeight="1" x14ac:dyDescent="0.25">
      <c r="C185" s="6"/>
      <c r="D185" s="6"/>
      <c r="E185" s="6"/>
      <c r="F185" s="6"/>
      <c r="G185" s="6"/>
      <c r="H185" s="6"/>
      <c r="I185" s="37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3:25" ht="14.1" customHeight="1" x14ac:dyDescent="0.2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3:25" ht="14.1" customHeight="1" x14ac:dyDescent="0.2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3:25" ht="14.1" customHeight="1" x14ac:dyDescent="0.2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3:25" ht="14.1" customHeight="1" x14ac:dyDescent="0.2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3:25" ht="14.1" customHeight="1" x14ac:dyDescent="0.2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3:25" ht="14.1" customHeight="1" x14ac:dyDescent="0.2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3:25" ht="14.1" customHeight="1" x14ac:dyDescent="0.2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3:25" ht="14.1" customHeight="1" x14ac:dyDescent="0.2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3:25" ht="14.1" customHeight="1" x14ac:dyDescent="0.2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3:25" ht="14.1" customHeight="1" x14ac:dyDescent="0.2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3:25" ht="14.1" customHeight="1" x14ac:dyDescent="0.2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3:25" ht="14.1" customHeight="1" x14ac:dyDescent="0.2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3:25" ht="14.1" customHeight="1" x14ac:dyDescent="0.2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3:25" ht="14.1" customHeight="1" x14ac:dyDescent="0.2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3:25" ht="14.1" customHeight="1" x14ac:dyDescent="0.2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3:25" ht="14.1" customHeight="1" x14ac:dyDescent="0.2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3:25" ht="14.1" customHeight="1" x14ac:dyDescent="0.2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3:25" ht="14.1" customHeight="1" x14ac:dyDescent="0.2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3:25" ht="14.1" customHeight="1" x14ac:dyDescent="0.2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3:25" ht="14.1" customHeight="1" x14ac:dyDescent="0.2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3:25" ht="14.1" customHeight="1" x14ac:dyDescent="0.25">
      <c r="C206" s="6"/>
      <c r="D206" s="6"/>
      <c r="E206" s="6"/>
      <c r="F206" s="6"/>
      <c r="G206" s="6"/>
      <c r="H206" s="6"/>
      <c r="I206" s="6"/>
    </row>
    <row r="207" spans="3:25" ht="14.1" customHeight="1" x14ac:dyDescent="0.25">
      <c r="C207" s="6"/>
      <c r="D207" s="6"/>
      <c r="E207" s="6"/>
      <c r="F207" s="6"/>
      <c r="G207" s="6"/>
      <c r="H207" s="6"/>
      <c r="I207" s="6"/>
    </row>
    <row r="208" spans="3:25" ht="14.1" customHeight="1" x14ac:dyDescent="0.25">
      <c r="C208" s="6"/>
      <c r="D208" s="6"/>
      <c r="E208" s="6"/>
      <c r="F208" s="6"/>
      <c r="G208" s="6"/>
      <c r="H208" s="6"/>
      <c r="I208" s="6"/>
    </row>
    <row r="209" spans="3:9" ht="14.1" customHeight="1" x14ac:dyDescent="0.25">
      <c r="C209" s="6"/>
      <c r="D209" s="6"/>
      <c r="E209" s="6"/>
      <c r="F209" s="6"/>
      <c r="G209" s="6"/>
      <c r="H209" s="6"/>
      <c r="I209" s="6"/>
    </row>
    <row r="210" spans="3:9" ht="14.1" customHeight="1" x14ac:dyDescent="0.25">
      <c r="C210" s="5"/>
      <c r="D210" s="6"/>
      <c r="E210" s="6"/>
      <c r="F210" s="6"/>
      <c r="G210" s="6"/>
      <c r="H210" s="6"/>
      <c r="I210" s="6"/>
    </row>
    <row r="211" spans="3:9" ht="14.1" customHeight="1" x14ac:dyDescent="0.25">
      <c r="C211" s="5"/>
      <c r="D211" s="6"/>
      <c r="E211" s="6"/>
      <c r="F211" s="6"/>
      <c r="G211" s="6"/>
      <c r="H211" s="6"/>
      <c r="I211" s="6"/>
    </row>
    <row r="212" spans="3:9" ht="14.1" customHeight="1" x14ac:dyDescent="0.25">
      <c r="C212" s="5"/>
      <c r="D212" s="6"/>
      <c r="E212" s="6"/>
      <c r="F212" s="6"/>
      <c r="G212" s="6"/>
      <c r="H212" s="6"/>
      <c r="I212" s="6"/>
    </row>
    <row r="213" spans="3:9" ht="14.1" customHeight="1" x14ac:dyDescent="0.25">
      <c r="C213" s="5"/>
      <c r="D213" s="6"/>
      <c r="E213" s="6"/>
      <c r="F213" s="6"/>
      <c r="G213" s="6"/>
      <c r="H213" s="6"/>
      <c r="I213" s="6"/>
    </row>
    <row r="214" spans="3:9" ht="14.1" customHeight="1" x14ac:dyDescent="0.25">
      <c r="C214" s="5"/>
      <c r="D214" s="6"/>
      <c r="E214" s="6"/>
      <c r="F214" s="6"/>
      <c r="G214" s="6"/>
      <c r="H214" s="6"/>
      <c r="I214" s="6"/>
    </row>
    <row r="215" spans="3:9" ht="14.1" customHeight="1" x14ac:dyDescent="0.25">
      <c r="C215" s="5"/>
      <c r="D215" s="6"/>
      <c r="E215" s="6"/>
      <c r="F215" s="6"/>
      <c r="G215" s="6"/>
      <c r="H215" s="6"/>
      <c r="I215" s="6"/>
    </row>
    <row r="216" spans="3:9" ht="14.1" customHeight="1" x14ac:dyDescent="0.25">
      <c r="C216" s="5"/>
      <c r="D216" s="6"/>
      <c r="E216" s="6"/>
      <c r="F216" s="6"/>
      <c r="G216" s="6"/>
      <c r="H216" s="6"/>
      <c r="I216" s="6"/>
    </row>
    <row r="217" spans="3:9" ht="14.1" customHeight="1" x14ac:dyDescent="0.25">
      <c r="C217" s="5"/>
      <c r="D217" s="6"/>
      <c r="E217" s="6"/>
      <c r="F217" s="6"/>
      <c r="G217" s="6"/>
      <c r="H217" s="6"/>
      <c r="I217" s="6"/>
    </row>
  </sheetData>
  <mergeCells count="3">
    <mergeCell ref="C1:H1"/>
    <mergeCell ref="C2:H2"/>
    <mergeCell ref="C3:H3"/>
  </mergeCells>
  <pageMargins left="0.19685039370078741" right="0.19685039370078741" top="0.39370078740157483" bottom="0.78740157480314965" header="0.31496062992125984" footer="0.35433070866141736"/>
  <pageSetup paperSize="9" orientation="landscape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205"/>
  <sheetViews>
    <sheetView showGridLines="0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baseColWidth="10" defaultColWidth="15.7109375" defaultRowHeight="14.1" customHeight="1" x14ac:dyDescent="0.25"/>
  <cols>
    <col min="1" max="1" width="4.7109375" style="1" customWidth="1"/>
    <col min="2" max="2" width="20.7109375" style="1" customWidth="1"/>
    <col min="3" max="3" width="14.7109375" style="2" customWidth="1"/>
    <col min="4" max="11" width="14.7109375" style="1" customWidth="1"/>
    <col min="12" max="15" width="14.7109375" style="12" customWidth="1"/>
    <col min="16" max="17" width="14.7109375" style="1" customWidth="1"/>
    <col min="18" max="24" width="14.7109375" style="8" customWidth="1"/>
    <col min="25" max="26" width="14.7109375" style="12" customWidth="1"/>
    <col min="27" max="27" width="14.7109375" style="8" customWidth="1"/>
    <col min="28" max="30" width="14.7109375" style="12" customWidth="1"/>
    <col min="31" max="31" width="14.7109375" style="1" customWidth="1"/>
    <col min="32" max="33" width="14.7109375" style="8" customWidth="1"/>
    <col min="34" max="54" width="14.7109375" style="1" customWidth="1"/>
    <col min="55" max="16384" width="15.7109375" style="1"/>
  </cols>
  <sheetData>
    <row r="1" spans="1:55" s="18" customFormat="1" ht="20.100000000000001" customHeight="1" x14ac:dyDescent="0.25">
      <c r="A1" s="82"/>
      <c r="B1" s="16"/>
      <c r="C1" s="84" t="s">
        <v>452</v>
      </c>
      <c r="D1" s="84"/>
      <c r="E1" s="84"/>
      <c r="F1" s="84"/>
      <c r="G1" s="84"/>
      <c r="H1" s="84"/>
      <c r="I1" s="16"/>
      <c r="J1" s="16"/>
      <c r="K1" s="84" t="s">
        <v>452</v>
      </c>
      <c r="L1" s="84"/>
      <c r="M1" s="84"/>
      <c r="N1" s="84"/>
      <c r="O1" s="84"/>
      <c r="P1" s="84"/>
      <c r="Q1" s="84" t="s">
        <v>452</v>
      </c>
      <c r="R1" s="84"/>
      <c r="S1" s="84"/>
      <c r="T1" s="84"/>
      <c r="U1" s="84"/>
      <c r="V1" s="84"/>
      <c r="W1" s="17"/>
      <c r="X1" s="84" t="s">
        <v>452</v>
      </c>
      <c r="Y1" s="84"/>
      <c r="Z1" s="84"/>
      <c r="AA1" s="84"/>
      <c r="AB1" s="84"/>
      <c r="AC1" s="84"/>
      <c r="AD1" s="17"/>
      <c r="AF1" s="84" t="s">
        <v>452</v>
      </c>
      <c r="AG1" s="84"/>
      <c r="AH1" s="84"/>
      <c r="AI1" s="84"/>
      <c r="AJ1" s="84"/>
      <c r="AK1" s="84"/>
    </row>
    <row r="2" spans="1:55" s="18" customFormat="1" ht="5.0999999999999996" customHeight="1" x14ac:dyDescent="0.25">
      <c r="A2" s="19"/>
      <c r="B2" s="19"/>
      <c r="C2" s="86" t="s">
        <v>0</v>
      </c>
      <c r="D2" s="86"/>
      <c r="E2" s="86"/>
      <c r="F2" s="86"/>
      <c r="G2" s="86"/>
      <c r="H2" s="86"/>
      <c r="K2" s="86" t="s">
        <v>0</v>
      </c>
      <c r="L2" s="86"/>
      <c r="M2" s="86"/>
      <c r="N2" s="86"/>
      <c r="O2" s="86"/>
      <c r="P2" s="86"/>
      <c r="Q2" s="86" t="s">
        <v>0</v>
      </c>
      <c r="R2" s="86"/>
      <c r="S2" s="86"/>
      <c r="T2" s="86"/>
      <c r="U2" s="86"/>
      <c r="V2" s="86"/>
      <c r="W2" s="19"/>
      <c r="X2" s="86" t="s">
        <v>0</v>
      </c>
      <c r="Y2" s="86"/>
      <c r="Z2" s="86"/>
      <c r="AA2" s="86"/>
      <c r="AB2" s="86"/>
      <c r="AC2" s="86"/>
      <c r="AD2" s="19"/>
      <c r="AE2" s="19"/>
      <c r="AF2" s="86" t="s">
        <v>0</v>
      </c>
      <c r="AG2" s="86"/>
      <c r="AH2" s="86"/>
      <c r="AI2" s="86"/>
      <c r="AJ2" s="86"/>
      <c r="AK2" s="86"/>
    </row>
    <row r="3" spans="1:55" s="22" customFormat="1" ht="20.100000000000001" customHeight="1" x14ac:dyDescent="0.25">
      <c r="A3" s="20"/>
      <c r="B3" s="20"/>
      <c r="C3" s="85" t="s">
        <v>293</v>
      </c>
      <c r="D3" s="85"/>
      <c r="E3" s="85"/>
      <c r="F3" s="85"/>
      <c r="G3" s="85"/>
      <c r="H3" s="85"/>
      <c r="I3" s="20"/>
      <c r="J3" s="20"/>
      <c r="K3" s="85" t="s">
        <v>293</v>
      </c>
      <c r="L3" s="85"/>
      <c r="M3" s="85"/>
      <c r="N3" s="85"/>
      <c r="O3" s="85"/>
      <c r="P3" s="85"/>
      <c r="Q3" s="85" t="s">
        <v>293</v>
      </c>
      <c r="R3" s="85"/>
      <c r="S3" s="85"/>
      <c r="T3" s="85"/>
      <c r="U3" s="85"/>
      <c r="V3" s="85"/>
      <c r="W3" s="20"/>
      <c r="X3" s="85" t="s">
        <v>293</v>
      </c>
      <c r="Y3" s="85"/>
      <c r="Z3" s="85"/>
      <c r="AA3" s="85"/>
      <c r="AB3" s="85"/>
      <c r="AC3" s="85"/>
      <c r="AD3" s="20"/>
      <c r="AE3" s="20"/>
      <c r="AF3" s="85" t="s">
        <v>293</v>
      </c>
      <c r="AG3" s="85"/>
      <c r="AH3" s="85"/>
      <c r="AI3" s="85"/>
      <c r="AJ3" s="85"/>
      <c r="AK3" s="85"/>
    </row>
    <row r="5" spans="1:55" s="40" customFormat="1" ht="12.75" customHeight="1" x14ac:dyDescent="0.25">
      <c r="B5" s="51"/>
      <c r="C5" s="41"/>
      <c r="D5" s="40">
        <v>0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42"/>
      <c r="M5" s="42"/>
      <c r="N5" s="42"/>
      <c r="O5" s="42"/>
      <c r="P5" s="40">
        <v>8</v>
      </c>
      <c r="Q5" s="40">
        <v>9</v>
      </c>
      <c r="R5" s="42" t="s">
        <v>294</v>
      </c>
      <c r="S5" s="42">
        <v>900</v>
      </c>
      <c r="T5" s="42" t="s">
        <v>295</v>
      </c>
      <c r="U5" s="42"/>
      <c r="V5" s="42"/>
      <c r="W5" s="42" t="s">
        <v>1</v>
      </c>
      <c r="X5" s="42" t="s">
        <v>2</v>
      </c>
      <c r="Y5" s="42"/>
      <c r="Z5" s="42"/>
      <c r="AA5" s="42" t="s">
        <v>3</v>
      </c>
      <c r="AB5" s="42"/>
      <c r="AC5" s="42"/>
      <c r="AD5" s="42"/>
      <c r="AF5" s="42"/>
      <c r="AG5" s="42"/>
    </row>
    <row r="6" spans="1:55" s="40" customFormat="1" ht="14.1" customHeight="1" x14ac:dyDescent="0.25">
      <c r="C6" s="41"/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10</v>
      </c>
      <c r="K6" s="40" t="s">
        <v>11</v>
      </c>
      <c r="L6" s="42"/>
      <c r="M6" s="42"/>
      <c r="N6" s="42"/>
      <c r="O6" s="42"/>
      <c r="P6" s="40" t="s">
        <v>12</v>
      </c>
      <c r="Q6" s="40" t="s">
        <v>13</v>
      </c>
      <c r="R6" s="42" t="s">
        <v>14</v>
      </c>
      <c r="S6" s="42" t="s">
        <v>296</v>
      </c>
      <c r="T6" s="42" t="s">
        <v>297</v>
      </c>
      <c r="U6" s="42"/>
      <c r="V6" s="42"/>
      <c r="W6" s="42" t="s">
        <v>15</v>
      </c>
      <c r="X6" s="42" t="s">
        <v>16</v>
      </c>
      <c r="Y6" s="42"/>
      <c r="Z6" s="42"/>
      <c r="AA6" s="42" t="s">
        <v>17</v>
      </c>
      <c r="AB6" s="42"/>
      <c r="AC6" s="42"/>
      <c r="AD6" s="42"/>
      <c r="AF6" s="42" t="s">
        <v>367</v>
      </c>
      <c r="AG6" s="42" t="s">
        <v>369</v>
      </c>
    </row>
    <row r="7" spans="1:55" s="40" customFormat="1" ht="14.1" customHeight="1" x14ac:dyDescent="0.25">
      <c r="C7" s="48" t="s">
        <v>18</v>
      </c>
      <c r="D7" s="49" t="s">
        <v>19</v>
      </c>
      <c r="E7" s="49" t="s">
        <v>20</v>
      </c>
      <c r="F7" s="49" t="s">
        <v>21</v>
      </c>
      <c r="G7" s="49" t="s">
        <v>22</v>
      </c>
      <c r="H7" s="49" t="s">
        <v>23</v>
      </c>
      <c r="I7" s="49" t="s">
        <v>24</v>
      </c>
      <c r="J7" s="49" t="s">
        <v>25</v>
      </c>
      <c r="K7" s="49" t="s">
        <v>26</v>
      </c>
      <c r="L7" s="50">
        <v>70</v>
      </c>
      <c r="M7" s="50">
        <v>71</v>
      </c>
      <c r="N7" s="50">
        <v>72</v>
      </c>
      <c r="O7" s="50" t="s">
        <v>27</v>
      </c>
      <c r="P7" s="49" t="s">
        <v>28</v>
      </c>
      <c r="Q7" s="49" t="s">
        <v>29</v>
      </c>
      <c r="R7" s="50" t="s">
        <v>30</v>
      </c>
      <c r="S7" s="50" t="s">
        <v>298</v>
      </c>
      <c r="T7" s="50" t="s">
        <v>299</v>
      </c>
      <c r="U7" s="50">
        <v>901</v>
      </c>
      <c r="V7" s="50">
        <v>902</v>
      </c>
      <c r="W7" s="50" t="s">
        <v>31</v>
      </c>
      <c r="X7" s="50" t="s">
        <v>32</v>
      </c>
      <c r="Y7" s="50">
        <v>940</v>
      </c>
      <c r="Z7" s="50">
        <v>942</v>
      </c>
      <c r="AA7" s="50" t="s">
        <v>33</v>
      </c>
      <c r="AB7" s="50">
        <v>992</v>
      </c>
      <c r="AC7" s="50">
        <v>993</v>
      </c>
      <c r="AD7" s="50">
        <v>999</v>
      </c>
      <c r="AF7" s="50" t="s">
        <v>368</v>
      </c>
      <c r="AG7" s="50" t="s">
        <v>370</v>
      </c>
    </row>
    <row r="8" spans="1:55" s="43" customFormat="1" ht="14.1" customHeight="1" x14ac:dyDescent="0.25">
      <c r="C8" s="44"/>
      <c r="L8" s="45"/>
      <c r="M8" s="45"/>
      <c r="N8" s="45"/>
      <c r="O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F8" s="45"/>
      <c r="AG8" s="45"/>
    </row>
    <row r="9" spans="1:55" s="44" customFormat="1" ht="14.1" customHeight="1" x14ac:dyDescent="0.25">
      <c r="B9" s="44" t="s">
        <v>34</v>
      </c>
      <c r="C9" s="46">
        <f t="shared" ref="C9:AD9" si="0">SUM(C11,C32,C52,C79,C109,C128,C147)</f>
        <v>1718875042.48</v>
      </c>
      <c r="D9" s="46">
        <f t="shared" si="0"/>
        <v>69488224.849999994</v>
      </c>
      <c r="E9" s="46">
        <f t="shared" si="0"/>
        <v>28545130.750000004</v>
      </c>
      <c r="F9" s="46">
        <f t="shared" si="0"/>
        <v>51164639.729999997</v>
      </c>
      <c r="G9" s="46">
        <f t="shared" si="0"/>
        <v>9319724.3399999999</v>
      </c>
      <c r="H9" s="46">
        <f t="shared" si="0"/>
        <v>1564479.5</v>
      </c>
      <c r="I9" s="46">
        <f t="shared" si="0"/>
        <v>59201809.329999998</v>
      </c>
      <c r="J9" s="46">
        <f t="shared" si="0"/>
        <v>41385746.099999994</v>
      </c>
      <c r="K9" s="46">
        <f t="shared" si="0"/>
        <v>165905815.87</v>
      </c>
      <c r="L9" s="47">
        <f t="shared" si="0"/>
        <v>42863125.82</v>
      </c>
      <c r="M9" s="47">
        <f t="shared" si="0"/>
        <v>74127497.659999996</v>
      </c>
      <c r="N9" s="47">
        <f t="shared" si="0"/>
        <v>43028708.899999999</v>
      </c>
      <c r="O9" s="47">
        <f t="shared" si="0"/>
        <v>5886483.4899999993</v>
      </c>
      <c r="P9" s="46">
        <f t="shared" si="0"/>
        <v>12511366.34</v>
      </c>
      <c r="Q9" s="46">
        <f t="shared" si="0"/>
        <v>1279788105.6700001</v>
      </c>
      <c r="R9" s="47">
        <f t="shared" si="0"/>
        <v>1109659955.76</v>
      </c>
      <c r="S9" s="47">
        <f t="shared" si="0"/>
        <v>837503808.93999994</v>
      </c>
      <c r="T9" s="47">
        <f t="shared" si="0"/>
        <v>272156146.81999999</v>
      </c>
      <c r="U9" s="47">
        <f t="shared" si="0"/>
        <v>68196748.800000012</v>
      </c>
      <c r="V9" s="47">
        <f t="shared" si="0"/>
        <v>203959398.02000001</v>
      </c>
      <c r="W9" s="47">
        <f t="shared" si="0"/>
        <v>45997391</v>
      </c>
      <c r="X9" s="47">
        <f t="shared" si="0"/>
        <v>40154214.980000004</v>
      </c>
      <c r="Y9" s="47">
        <f t="shared" si="0"/>
        <v>9928907.9700000025</v>
      </c>
      <c r="Z9" s="47">
        <f t="shared" si="0"/>
        <v>30225307.009999998</v>
      </c>
      <c r="AA9" s="47">
        <f t="shared" si="0"/>
        <v>83976543.930000007</v>
      </c>
      <c r="AB9" s="47">
        <f t="shared" si="0"/>
        <v>11351746.430000002</v>
      </c>
      <c r="AC9" s="47">
        <f t="shared" si="0"/>
        <v>11549727.65</v>
      </c>
      <c r="AD9" s="47">
        <f t="shared" si="0"/>
        <v>61075069.850000001</v>
      </c>
      <c r="AE9" s="47"/>
      <c r="AF9" s="47">
        <f>SUM(AF11,AF32,AF52,AF79,AF109,AF128,AF147)</f>
        <v>136706861.32999998</v>
      </c>
      <c r="AG9" s="47">
        <f>SUM(AG11,AG32,AG52,AG79,AG109,AG128,AG147)</f>
        <v>1582168181.1499999</v>
      </c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</row>
    <row r="10" spans="1:55" ht="14.1" customHeight="1" x14ac:dyDescent="0.25">
      <c r="C10" s="5"/>
      <c r="D10" s="5"/>
      <c r="E10" s="5"/>
      <c r="F10" s="5"/>
      <c r="G10" s="5"/>
      <c r="H10" s="5"/>
      <c r="I10" s="5"/>
      <c r="J10" s="5"/>
      <c r="K10" s="5"/>
      <c r="L10" s="9"/>
      <c r="M10" s="9"/>
      <c r="N10" s="9"/>
      <c r="O10" s="9"/>
      <c r="P10" s="5"/>
      <c r="Q10" s="5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6"/>
      <c r="AF10" s="10"/>
      <c r="AG10" s="10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s="2" customFormat="1" ht="14.1" customHeight="1" x14ac:dyDescent="0.25">
      <c r="B11" s="2" t="s">
        <v>35</v>
      </c>
      <c r="C11" s="5">
        <f t="shared" ref="C11:AD11" si="1">SUM(C12:C30)</f>
        <v>163079113.06</v>
      </c>
      <c r="D11" s="5">
        <f t="shared" si="1"/>
        <v>2513016.85</v>
      </c>
      <c r="E11" s="5">
        <f t="shared" si="1"/>
        <v>3043018.83</v>
      </c>
      <c r="F11" s="5">
        <f t="shared" si="1"/>
        <v>2722485.36</v>
      </c>
      <c r="G11" s="5">
        <f t="shared" si="1"/>
        <v>907957.84000000008</v>
      </c>
      <c r="H11" s="5">
        <f t="shared" si="1"/>
        <v>55176.7</v>
      </c>
      <c r="I11" s="5">
        <f t="shared" si="1"/>
        <v>738659.2699999999</v>
      </c>
      <c r="J11" s="5">
        <f t="shared" si="1"/>
        <v>5805167.1299999999</v>
      </c>
      <c r="K11" s="5">
        <f t="shared" si="1"/>
        <v>18634613.139999997</v>
      </c>
      <c r="L11" s="9">
        <f t="shared" si="1"/>
        <v>6367150.9000000004</v>
      </c>
      <c r="M11" s="9">
        <f t="shared" si="1"/>
        <v>9059661.459999999</v>
      </c>
      <c r="N11" s="9">
        <f t="shared" si="1"/>
        <v>2769599.28</v>
      </c>
      <c r="O11" s="9">
        <f t="shared" si="1"/>
        <v>438201.50000000006</v>
      </c>
      <c r="P11" s="5">
        <f t="shared" si="1"/>
        <v>1553313.1699999997</v>
      </c>
      <c r="Q11" s="5">
        <f t="shared" si="1"/>
        <v>127105704.77</v>
      </c>
      <c r="R11" s="9">
        <f t="shared" si="1"/>
        <v>100614072.14</v>
      </c>
      <c r="S11" s="9">
        <f t="shared" si="1"/>
        <v>75245035.099999994</v>
      </c>
      <c r="T11" s="9">
        <f t="shared" si="1"/>
        <v>25369037.039999999</v>
      </c>
      <c r="U11" s="9">
        <f t="shared" si="1"/>
        <v>7043758.8500000006</v>
      </c>
      <c r="V11" s="9">
        <f t="shared" si="1"/>
        <v>18325278.190000001</v>
      </c>
      <c r="W11" s="9">
        <f t="shared" si="1"/>
        <v>6514375</v>
      </c>
      <c r="X11" s="9">
        <f t="shared" si="1"/>
        <v>4889105.08</v>
      </c>
      <c r="Y11" s="9">
        <f t="shared" si="1"/>
        <v>683127.62</v>
      </c>
      <c r="Z11" s="9">
        <f t="shared" si="1"/>
        <v>4205977.46</v>
      </c>
      <c r="AA11" s="9">
        <f t="shared" si="1"/>
        <v>15088152.550000001</v>
      </c>
      <c r="AB11" s="9">
        <f t="shared" si="1"/>
        <v>2966673.7</v>
      </c>
      <c r="AC11" s="9">
        <f t="shared" si="1"/>
        <v>6335076.8499999996</v>
      </c>
      <c r="AD11" s="9">
        <f t="shared" si="1"/>
        <v>5786402</v>
      </c>
      <c r="AE11" s="5"/>
      <c r="AF11" s="9">
        <f>SUM(AF12:AF30)</f>
        <v>7473055.2000000002</v>
      </c>
      <c r="AG11" s="9">
        <f>SUM(AG12:AG30)</f>
        <v>155606057.85999998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4.1" customHeight="1" x14ac:dyDescent="0.25">
      <c r="A12" s="1" t="s">
        <v>36</v>
      </c>
      <c r="B12" s="1" t="s">
        <v>37</v>
      </c>
      <c r="C12" s="5">
        <f t="shared" ref="C12:C30" si="2">SUM(D12:K12,P12,Q12)</f>
        <v>1626365.94</v>
      </c>
      <c r="D12" s="6">
        <v>15261.7</v>
      </c>
      <c r="E12" s="6">
        <v>0</v>
      </c>
      <c r="F12" s="6">
        <v>0</v>
      </c>
      <c r="G12" s="6">
        <v>0</v>
      </c>
      <c r="H12" s="6">
        <v>0</v>
      </c>
      <c r="I12" s="6">
        <v>6740.1</v>
      </c>
      <c r="J12" s="6">
        <v>11769.2</v>
      </c>
      <c r="K12" s="6">
        <f t="shared" ref="K12:K30" si="3">SUM(L12:O12)</f>
        <v>163635.74</v>
      </c>
      <c r="L12" s="10">
        <v>67330.899999999994</v>
      </c>
      <c r="M12" s="10">
        <v>49051.45</v>
      </c>
      <c r="N12" s="10">
        <v>46503.39</v>
      </c>
      <c r="O12" s="10">
        <v>750</v>
      </c>
      <c r="P12" s="6">
        <v>0</v>
      </c>
      <c r="Q12" s="6">
        <f t="shared" ref="Q12:Q30" si="4">SUM(R12,W12:X12,AA12)</f>
        <v>1428959.2</v>
      </c>
      <c r="R12" s="10">
        <f t="shared" ref="R12:R30" si="5">SUM(S12:T12)</f>
        <v>1364460.25</v>
      </c>
      <c r="S12" s="10">
        <v>1003677.35</v>
      </c>
      <c r="T12" s="10">
        <f t="shared" ref="T12:T30" si="6">SUM(U12:V12)</f>
        <v>360782.9</v>
      </c>
      <c r="U12" s="10">
        <v>106234.1</v>
      </c>
      <c r="V12" s="10">
        <v>254548.8</v>
      </c>
      <c r="W12" s="10">
        <v>35318</v>
      </c>
      <c r="X12" s="10">
        <f t="shared" ref="X12:X30" si="7">SUM(Y12:Z12)</f>
        <v>29180.95</v>
      </c>
      <c r="Y12" s="10">
        <v>300</v>
      </c>
      <c r="Z12" s="10">
        <v>28880.95</v>
      </c>
      <c r="AA12" s="10">
        <f t="shared" ref="AA12:AA30" si="8">SUM(AB12:AD12)</f>
        <v>0</v>
      </c>
      <c r="AB12" s="10">
        <v>0</v>
      </c>
      <c r="AC12" s="10">
        <v>0</v>
      </c>
      <c r="AD12" s="10">
        <v>0</v>
      </c>
      <c r="AE12" s="6"/>
      <c r="AF12" s="10">
        <v>0</v>
      </c>
      <c r="AG12" s="10">
        <f t="shared" ref="AG12:AG30" si="9">C12-AF12</f>
        <v>1626365.94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14.1" customHeight="1" x14ac:dyDescent="0.25">
      <c r="A13" s="1" t="s">
        <v>38</v>
      </c>
      <c r="B13" s="1" t="s">
        <v>39</v>
      </c>
      <c r="C13" s="5">
        <f t="shared" si="2"/>
        <v>1998459.86</v>
      </c>
      <c r="D13" s="6">
        <v>15175.5</v>
      </c>
      <c r="E13" s="6">
        <v>15395.2</v>
      </c>
      <c r="F13" s="6">
        <v>20351.25</v>
      </c>
      <c r="G13" s="6">
        <v>0</v>
      </c>
      <c r="H13" s="6">
        <v>651.20000000000005</v>
      </c>
      <c r="I13" s="6">
        <v>0</v>
      </c>
      <c r="J13" s="6">
        <v>39739.050000000003</v>
      </c>
      <c r="K13" s="6">
        <f t="shared" si="3"/>
        <v>249490.64</v>
      </c>
      <c r="L13" s="10">
        <v>97468.07</v>
      </c>
      <c r="M13" s="10">
        <v>94034.15</v>
      </c>
      <c r="N13" s="10">
        <v>53008.42</v>
      </c>
      <c r="O13" s="10">
        <v>4980</v>
      </c>
      <c r="P13" s="6">
        <v>0</v>
      </c>
      <c r="Q13" s="6">
        <f t="shared" si="4"/>
        <v>1657657.02</v>
      </c>
      <c r="R13" s="10">
        <f t="shared" si="5"/>
        <v>957673.95</v>
      </c>
      <c r="S13" s="10">
        <v>654685.85</v>
      </c>
      <c r="T13" s="10">
        <f t="shared" si="6"/>
        <v>302988.09999999998</v>
      </c>
      <c r="U13" s="10">
        <v>152820.65</v>
      </c>
      <c r="V13" s="10">
        <v>150167.45000000001</v>
      </c>
      <c r="W13" s="10">
        <v>191945</v>
      </c>
      <c r="X13" s="10">
        <f t="shared" si="7"/>
        <v>125871</v>
      </c>
      <c r="Y13" s="10">
        <v>24</v>
      </c>
      <c r="Z13" s="10">
        <v>125847</v>
      </c>
      <c r="AA13" s="10">
        <f t="shared" si="8"/>
        <v>382167.07</v>
      </c>
      <c r="AB13" s="10">
        <v>0</v>
      </c>
      <c r="AC13" s="10">
        <v>0</v>
      </c>
      <c r="AD13" s="10">
        <v>382167.07</v>
      </c>
      <c r="AE13" s="6"/>
      <c r="AF13" s="10">
        <v>389967.07</v>
      </c>
      <c r="AG13" s="10">
        <f t="shared" si="9"/>
        <v>1608492.79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ht="14.1" customHeight="1" x14ac:dyDescent="0.25">
      <c r="A14" s="1" t="s">
        <v>40</v>
      </c>
      <c r="B14" s="1" t="s">
        <v>41</v>
      </c>
      <c r="C14" s="5">
        <f t="shared" si="2"/>
        <v>7717063.6599999992</v>
      </c>
      <c r="D14" s="6">
        <v>160571.57999999999</v>
      </c>
      <c r="E14" s="6">
        <v>508691.5</v>
      </c>
      <c r="F14" s="6">
        <v>27188.6</v>
      </c>
      <c r="G14" s="6">
        <v>35561.75</v>
      </c>
      <c r="H14" s="6">
        <v>3121.5</v>
      </c>
      <c r="I14" s="6">
        <v>0</v>
      </c>
      <c r="J14" s="6">
        <v>59354.6</v>
      </c>
      <c r="K14" s="6">
        <f t="shared" si="3"/>
        <v>801316.35</v>
      </c>
      <c r="L14" s="10">
        <v>241699.55</v>
      </c>
      <c r="M14" s="10">
        <v>471867.4</v>
      </c>
      <c r="N14" s="10">
        <v>69521.399999999994</v>
      </c>
      <c r="O14" s="10">
        <v>18228</v>
      </c>
      <c r="P14" s="6">
        <v>0</v>
      </c>
      <c r="Q14" s="6">
        <f t="shared" si="4"/>
        <v>6121257.7799999993</v>
      </c>
      <c r="R14" s="10">
        <f t="shared" si="5"/>
        <v>5290080.5999999996</v>
      </c>
      <c r="S14" s="10">
        <v>4181910.95</v>
      </c>
      <c r="T14" s="10">
        <f t="shared" si="6"/>
        <v>1108169.6499999999</v>
      </c>
      <c r="U14" s="10">
        <v>229418.15</v>
      </c>
      <c r="V14" s="10">
        <v>878751.5</v>
      </c>
      <c r="W14" s="10">
        <v>480345</v>
      </c>
      <c r="X14" s="10">
        <f t="shared" si="7"/>
        <v>30997.26</v>
      </c>
      <c r="Y14" s="10">
        <v>1600.51</v>
      </c>
      <c r="Z14" s="10">
        <v>29396.75</v>
      </c>
      <c r="AA14" s="10">
        <f t="shared" si="8"/>
        <v>319834.92</v>
      </c>
      <c r="AB14" s="10">
        <v>0</v>
      </c>
      <c r="AC14" s="10">
        <v>0</v>
      </c>
      <c r="AD14" s="10">
        <v>319834.92</v>
      </c>
      <c r="AE14" s="6"/>
      <c r="AF14" s="10">
        <v>415879.57</v>
      </c>
      <c r="AG14" s="10">
        <f t="shared" si="9"/>
        <v>7301184.0899999989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ht="14.1" customHeight="1" x14ac:dyDescent="0.25">
      <c r="A15" s="1" t="s">
        <v>42</v>
      </c>
      <c r="B15" s="1" t="s">
        <v>43</v>
      </c>
      <c r="C15" s="5">
        <f t="shared" si="2"/>
        <v>5293742.8499999996</v>
      </c>
      <c r="D15" s="6">
        <v>45955.35</v>
      </c>
      <c r="E15" s="6">
        <v>48317.45</v>
      </c>
      <c r="F15" s="6">
        <v>202873.61</v>
      </c>
      <c r="G15" s="6">
        <v>0</v>
      </c>
      <c r="H15" s="6">
        <v>2181.65</v>
      </c>
      <c r="I15" s="6">
        <v>0</v>
      </c>
      <c r="J15" s="6">
        <v>46597.599999999999</v>
      </c>
      <c r="K15" s="6">
        <f t="shared" si="3"/>
        <v>597190.75000000012</v>
      </c>
      <c r="L15" s="10">
        <v>180213.65</v>
      </c>
      <c r="M15" s="10">
        <v>288594.15000000002</v>
      </c>
      <c r="N15" s="10">
        <v>112951.9</v>
      </c>
      <c r="O15" s="10">
        <v>15431.05</v>
      </c>
      <c r="P15" s="6">
        <v>504</v>
      </c>
      <c r="Q15" s="6">
        <f t="shared" si="4"/>
        <v>4350122.4399999995</v>
      </c>
      <c r="R15" s="10">
        <f t="shared" si="5"/>
        <v>2768213.3</v>
      </c>
      <c r="S15" s="10">
        <v>2037824.9</v>
      </c>
      <c r="T15" s="10">
        <f t="shared" si="6"/>
        <v>730388.39999999991</v>
      </c>
      <c r="U15" s="10">
        <v>142346.54999999999</v>
      </c>
      <c r="V15" s="10">
        <v>588041.85</v>
      </c>
      <c r="W15" s="10">
        <v>398357</v>
      </c>
      <c r="X15" s="10">
        <f t="shared" si="7"/>
        <v>64573.94</v>
      </c>
      <c r="Y15" s="10">
        <v>4443.1899999999996</v>
      </c>
      <c r="Z15" s="10">
        <v>60130.75</v>
      </c>
      <c r="AA15" s="10">
        <f t="shared" si="8"/>
        <v>1118978.2</v>
      </c>
      <c r="AB15" s="10">
        <v>1115641.2</v>
      </c>
      <c r="AC15" s="10">
        <v>0</v>
      </c>
      <c r="AD15" s="10">
        <v>3337</v>
      </c>
      <c r="AE15" s="6"/>
      <c r="AF15" s="10">
        <v>34001</v>
      </c>
      <c r="AG15" s="10">
        <f t="shared" si="9"/>
        <v>5259741.8499999996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14.1" customHeight="1" x14ac:dyDescent="0.25">
      <c r="A16" s="1" t="s">
        <v>44</v>
      </c>
      <c r="B16" s="1" t="s">
        <v>45</v>
      </c>
      <c r="C16" s="5">
        <f t="shared" si="2"/>
        <v>5555323.2400000002</v>
      </c>
      <c r="D16" s="6">
        <v>476006.3</v>
      </c>
      <c r="E16" s="6">
        <v>24596</v>
      </c>
      <c r="F16" s="6">
        <v>0</v>
      </c>
      <c r="G16" s="6">
        <v>13178.95</v>
      </c>
      <c r="H16" s="6">
        <v>2997</v>
      </c>
      <c r="I16" s="6">
        <v>0</v>
      </c>
      <c r="J16" s="6">
        <v>560909.25</v>
      </c>
      <c r="K16" s="6">
        <f t="shared" si="3"/>
        <v>651852</v>
      </c>
      <c r="L16" s="10">
        <v>182081.95</v>
      </c>
      <c r="M16" s="10">
        <v>224958.25</v>
      </c>
      <c r="N16" s="10">
        <v>229643.3</v>
      </c>
      <c r="O16" s="10">
        <v>15168.5</v>
      </c>
      <c r="P16" s="6">
        <v>16555</v>
      </c>
      <c r="Q16" s="6">
        <f t="shared" si="4"/>
        <v>3809228.74</v>
      </c>
      <c r="R16" s="10">
        <f t="shared" si="5"/>
        <v>2893235.7</v>
      </c>
      <c r="S16" s="10">
        <v>2021584.7</v>
      </c>
      <c r="T16" s="10">
        <f t="shared" si="6"/>
        <v>871651</v>
      </c>
      <c r="U16" s="10">
        <v>296908.2</v>
      </c>
      <c r="V16" s="10">
        <v>574742.80000000005</v>
      </c>
      <c r="W16" s="10">
        <v>187786</v>
      </c>
      <c r="X16" s="10">
        <f t="shared" si="7"/>
        <v>389106.64</v>
      </c>
      <c r="Y16" s="10">
        <v>29.5</v>
      </c>
      <c r="Z16" s="10">
        <v>389077.14</v>
      </c>
      <c r="AA16" s="10">
        <f t="shared" si="8"/>
        <v>339100.4</v>
      </c>
      <c r="AB16" s="10">
        <v>0</v>
      </c>
      <c r="AC16" s="10">
        <v>0</v>
      </c>
      <c r="AD16" s="10">
        <v>339100.4</v>
      </c>
      <c r="AE16" s="6"/>
      <c r="AF16" s="10">
        <v>659500.4</v>
      </c>
      <c r="AG16" s="10">
        <f t="shared" si="9"/>
        <v>4895822.84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14.1" customHeight="1" x14ac:dyDescent="0.25">
      <c r="A17" s="1" t="s">
        <v>46</v>
      </c>
      <c r="B17" s="1" t="s">
        <v>47</v>
      </c>
      <c r="C17" s="5">
        <f t="shared" si="2"/>
        <v>4376626.34</v>
      </c>
      <c r="D17" s="6">
        <v>41674.550000000003</v>
      </c>
      <c r="E17" s="6">
        <v>28369.95</v>
      </c>
      <c r="F17" s="6">
        <v>303284.84999999998</v>
      </c>
      <c r="G17" s="6">
        <v>3200</v>
      </c>
      <c r="H17" s="6">
        <v>3217.95</v>
      </c>
      <c r="I17" s="6">
        <v>1224.5999999999999</v>
      </c>
      <c r="J17" s="6">
        <v>0</v>
      </c>
      <c r="K17" s="6">
        <f t="shared" si="3"/>
        <v>434662.94999999995</v>
      </c>
      <c r="L17" s="10">
        <v>214928.8</v>
      </c>
      <c r="M17" s="10">
        <v>151923.9</v>
      </c>
      <c r="N17" s="10">
        <v>57233.75</v>
      </c>
      <c r="O17" s="10">
        <v>10576.5</v>
      </c>
      <c r="P17" s="6">
        <v>0</v>
      </c>
      <c r="Q17" s="6">
        <f t="shared" si="4"/>
        <v>3560991.49</v>
      </c>
      <c r="R17" s="10">
        <f t="shared" si="5"/>
        <v>2924682.05</v>
      </c>
      <c r="S17" s="10">
        <v>2205802.85</v>
      </c>
      <c r="T17" s="10">
        <f t="shared" si="6"/>
        <v>718879.2</v>
      </c>
      <c r="U17" s="10">
        <v>224407.75</v>
      </c>
      <c r="V17" s="10">
        <v>494471.45</v>
      </c>
      <c r="W17" s="10">
        <v>360437</v>
      </c>
      <c r="X17" s="10">
        <f t="shared" si="7"/>
        <v>173603.24</v>
      </c>
      <c r="Y17" s="10">
        <v>10413.59</v>
      </c>
      <c r="Z17" s="10">
        <v>163189.65</v>
      </c>
      <c r="AA17" s="10">
        <f t="shared" si="8"/>
        <v>102269.2</v>
      </c>
      <c r="AB17" s="10">
        <v>100000</v>
      </c>
      <c r="AC17" s="10">
        <v>0</v>
      </c>
      <c r="AD17" s="10">
        <v>2269.1999999999998</v>
      </c>
      <c r="AE17" s="6"/>
      <c r="AF17" s="10">
        <v>2269.1999999999998</v>
      </c>
      <c r="AG17" s="10">
        <f t="shared" si="9"/>
        <v>4374357.1399999997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ht="14.1" customHeight="1" x14ac:dyDescent="0.25">
      <c r="A18" s="1" t="s">
        <v>48</v>
      </c>
      <c r="B18" s="1" t="s">
        <v>49</v>
      </c>
      <c r="C18" s="5">
        <f t="shared" si="2"/>
        <v>2157270.1100000003</v>
      </c>
      <c r="D18" s="6">
        <v>30046.67</v>
      </c>
      <c r="E18" s="6">
        <v>41020.800000000003</v>
      </c>
      <c r="F18" s="6">
        <v>37677.599999999999</v>
      </c>
      <c r="G18" s="6">
        <v>0</v>
      </c>
      <c r="H18" s="6">
        <v>1360.3</v>
      </c>
      <c r="I18" s="6">
        <v>1283.4000000000001</v>
      </c>
      <c r="J18" s="6">
        <v>3931</v>
      </c>
      <c r="K18" s="6">
        <f t="shared" si="3"/>
        <v>249869.87</v>
      </c>
      <c r="L18" s="10">
        <v>124357.5</v>
      </c>
      <c r="M18" s="10">
        <v>67383.05</v>
      </c>
      <c r="N18" s="10">
        <v>44235.32</v>
      </c>
      <c r="O18" s="10">
        <v>13894</v>
      </c>
      <c r="P18" s="6">
        <v>70000</v>
      </c>
      <c r="Q18" s="6">
        <f t="shared" si="4"/>
        <v>1722080.4700000002</v>
      </c>
      <c r="R18" s="10">
        <f t="shared" si="5"/>
        <v>1225931.5</v>
      </c>
      <c r="S18" s="10">
        <v>967531.85</v>
      </c>
      <c r="T18" s="10">
        <f t="shared" si="6"/>
        <v>258399.65</v>
      </c>
      <c r="U18" s="10">
        <v>22462.5</v>
      </c>
      <c r="V18" s="10">
        <v>235937.15</v>
      </c>
      <c r="W18" s="10">
        <v>138203</v>
      </c>
      <c r="X18" s="10">
        <f t="shared" si="7"/>
        <v>101471.62</v>
      </c>
      <c r="Y18" s="10">
        <v>24.87</v>
      </c>
      <c r="Z18" s="10">
        <v>101446.75</v>
      </c>
      <c r="AA18" s="10">
        <f t="shared" si="8"/>
        <v>256474.35</v>
      </c>
      <c r="AB18" s="10">
        <v>207469.35</v>
      </c>
      <c r="AC18" s="10">
        <v>0</v>
      </c>
      <c r="AD18" s="10">
        <v>49005</v>
      </c>
      <c r="AE18" s="6"/>
      <c r="AF18" s="10">
        <v>49005</v>
      </c>
      <c r="AG18" s="10">
        <f t="shared" si="9"/>
        <v>2108265.1100000003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14.1" customHeight="1" x14ac:dyDescent="0.25">
      <c r="A19" s="1" t="s">
        <v>50</v>
      </c>
      <c r="B19" s="1" t="s">
        <v>51</v>
      </c>
      <c r="C19" s="5">
        <f t="shared" si="2"/>
        <v>10652880.549999999</v>
      </c>
      <c r="D19" s="6">
        <v>201063.76</v>
      </c>
      <c r="E19" s="6">
        <v>119114.5</v>
      </c>
      <c r="F19" s="6">
        <v>153970.70000000001</v>
      </c>
      <c r="G19" s="6">
        <v>4070</v>
      </c>
      <c r="H19" s="6">
        <v>6462.9</v>
      </c>
      <c r="I19" s="6">
        <v>49962.55</v>
      </c>
      <c r="J19" s="6">
        <v>187394.05</v>
      </c>
      <c r="K19" s="6">
        <f t="shared" si="3"/>
        <v>1277473.6499999999</v>
      </c>
      <c r="L19" s="10">
        <v>288812.40000000002</v>
      </c>
      <c r="M19" s="10">
        <v>706305.4</v>
      </c>
      <c r="N19" s="10">
        <v>270221.09999999998</v>
      </c>
      <c r="O19" s="10">
        <v>12134.75</v>
      </c>
      <c r="P19" s="6">
        <v>30657.5</v>
      </c>
      <c r="Q19" s="6">
        <f t="shared" si="4"/>
        <v>8622710.9399999995</v>
      </c>
      <c r="R19" s="10">
        <f t="shared" si="5"/>
        <v>7439288.8899999997</v>
      </c>
      <c r="S19" s="10">
        <v>5651324.0999999996</v>
      </c>
      <c r="T19" s="10">
        <f t="shared" si="6"/>
        <v>1787964.79</v>
      </c>
      <c r="U19" s="10">
        <v>488718.1</v>
      </c>
      <c r="V19" s="10">
        <v>1299246.69</v>
      </c>
      <c r="W19" s="10">
        <v>923510</v>
      </c>
      <c r="X19" s="10">
        <f t="shared" si="7"/>
        <v>16856.349999999999</v>
      </c>
      <c r="Y19" s="10">
        <v>29.75</v>
      </c>
      <c r="Z19" s="10">
        <v>16826.599999999999</v>
      </c>
      <c r="AA19" s="10">
        <f t="shared" si="8"/>
        <v>243055.7</v>
      </c>
      <c r="AB19" s="10">
        <v>0</v>
      </c>
      <c r="AC19" s="10">
        <v>8250</v>
      </c>
      <c r="AD19" s="10">
        <v>234805.7</v>
      </c>
      <c r="AE19" s="6"/>
      <c r="AF19" s="10">
        <v>365864.15</v>
      </c>
      <c r="AG19" s="10">
        <f t="shared" si="9"/>
        <v>10287016.399999999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14.1" customHeight="1" x14ac:dyDescent="0.25">
      <c r="A20" s="1" t="s">
        <v>52</v>
      </c>
      <c r="B20" s="1" t="s">
        <v>53</v>
      </c>
      <c r="C20" s="5">
        <f t="shared" si="2"/>
        <v>1729961.06</v>
      </c>
      <c r="D20" s="6">
        <v>9075.69</v>
      </c>
      <c r="E20" s="6">
        <v>11115</v>
      </c>
      <c r="F20" s="6">
        <v>0</v>
      </c>
      <c r="G20" s="6">
        <v>0</v>
      </c>
      <c r="H20" s="6">
        <v>1704.2</v>
      </c>
      <c r="I20" s="6">
        <v>0</v>
      </c>
      <c r="J20" s="6">
        <v>2126.1</v>
      </c>
      <c r="K20" s="6">
        <f t="shared" si="3"/>
        <v>236222.07</v>
      </c>
      <c r="L20" s="10">
        <v>98776.85</v>
      </c>
      <c r="M20" s="10">
        <v>80609.55</v>
      </c>
      <c r="N20" s="10">
        <v>53315.67</v>
      </c>
      <c r="O20" s="10">
        <v>3520</v>
      </c>
      <c r="P20" s="6">
        <v>0</v>
      </c>
      <c r="Q20" s="6">
        <f t="shared" si="4"/>
        <v>1469718</v>
      </c>
      <c r="R20" s="10">
        <f t="shared" si="5"/>
        <v>1111269.5</v>
      </c>
      <c r="S20" s="10">
        <v>808096.5</v>
      </c>
      <c r="T20" s="10">
        <f t="shared" si="6"/>
        <v>303173</v>
      </c>
      <c r="U20" s="10">
        <v>75150.899999999994</v>
      </c>
      <c r="V20" s="10">
        <v>228022.1</v>
      </c>
      <c r="W20" s="10">
        <v>152433</v>
      </c>
      <c r="X20" s="10">
        <f t="shared" si="7"/>
        <v>120317.2</v>
      </c>
      <c r="Y20" s="10">
        <v>684.4</v>
      </c>
      <c r="Z20" s="10">
        <v>119632.8</v>
      </c>
      <c r="AA20" s="10">
        <f t="shared" si="8"/>
        <v>85698.3</v>
      </c>
      <c r="AB20" s="10">
        <v>0</v>
      </c>
      <c r="AC20" s="10">
        <v>0</v>
      </c>
      <c r="AD20" s="10">
        <v>85698.3</v>
      </c>
      <c r="AE20" s="6"/>
      <c r="AF20" s="10">
        <v>85698.3</v>
      </c>
      <c r="AG20" s="10">
        <f t="shared" si="9"/>
        <v>1644262.76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14.1" customHeight="1" x14ac:dyDescent="0.25">
      <c r="A21" s="1" t="s">
        <v>54</v>
      </c>
      <c r="B21" s="1" t="s">
        <v>55</v>
      </c>
      <c r="C21" s="5">
        <f t="shared" si="2"/>
        <v>343185.44000000006</v>
      </c>
      <c r="D21" s="6">
        <v>328.35</v>
      </c>
      <c r="E21" s="6">
        <v>1670</v>
      </c>
      <c r="F21" s="6">
        <v>0</v>
      </c>
      <c r="G21" s="6">
        <v>0</v>
      </c>
      <c r="H21" s="6">
        <v>212</v>
      </c>
      <c r="I21" s="6">
        <v>0</v>
      </c>
      <c r="J21" s="6">
        <v>0</v>
      </c>
      <c r="K21" s="6">
        <f t="shared" si="3"/>
        <v>43316.55</v>
      </c>
      <c r="L21" s="10">
        <v>0</v>
      </c>
      <c r="M21" s="10">
        <v>37381</v>
      </c>
      <c r="N21" s="10">
        <v>5935.55</v>
      </c>
      <c r="O21" s="10">
        <v>0</v>
      </c>
      <c r="P21" s="6">
        <v>8363</v>
      </c>
      <c r="Q21" s="6">
        <f t="shared" si="4"/>
        <v>289295.54000000004</v>
      </c>
      <c r="R21" s="10">
        <f t="shared" si="5"/>
        <v>188154.95</v>
      </c>
      <c r="S21" s="10">
        <v>131777.4</v>
      </c>
      <c r="T21" s="10">
        <f t="shared" si="6"/>
        <v>56377.55</v>
      </c>
      <c r="U21" s="10">
        <v>21693.05</v>
      </c>
      <c r="V21" s="10">
        <v>34684.5</v>
      </c>
      <c r="W21" s="10">
        <v>30488</v>
      </c>
      <c r="X21" s="10">
        <f t="shared" si="7"/>
        <v>34073.03</v>
      </c>
      <c r="Y21" s="10">
        <v>261.02999999999997</v>
      </c>
      <c r="Z21" s="10">
        <v>33812</v>
      </c>
      <c r="AA21" s="10">
        <f t="shared" si="8"/>
        <v>36579.56</v>
      </c>
      <c r="AB21" s="10">
        <v>0</v>
      </c>
      <c r="AC21" s="10">
        <v>0</v>
      </c>
      <c r="AD21" s="10">
        <v>36579.56</v>
      </c>
      <c r="AE21" s="6"/>
      <c r="AF21" s="10">
        <v>36579.56</v>
      </c>
      <c r="AG21" s="10">
        <f t="shared" si="9"/>
        <v>306605.88000000006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14.1" customHeight="1" x14ac:dyDescent="0.25">
      <c r="A22" s="1" t="s">
        <v>56</v>
      </c>
      <c r="B22" s="1" t="s">
        <v>57</v>
      </c>
      <c r="C22" s="5">
        <f t="shared" si="2"/>
        <v>8165750.0999999996</v>
      </c>
      <c r="D22" s="6">
        <v>216701.6</v>
      </c>
      <c r="E22" s="6">
        <v>122917.2</v>
      </c>
      <c r="F22" s="6">
        <v>140969.15</v>
      </c>
      <c r="G22" s="6">
        <v>228820.75</v>
      </c>
      <c r="H22" s="6">
        <v>1676.95</v>
      </c>
      <c r="I22" s="6">
        <v>0</v>
      </c>
      <c r="J22" s="6">
        <v>44532.5</v>
      </c>
      <c r="K22" s="6">
        <f t="shared" si="3"/>
        <v>862871.2</v>
      </c>
      <c r="L22" s="10">
        <v>236533.15</v>
      </c>
      <c r="M22" s="10">
        <v>440517.85</v>
      </c>
      <c r="N22" s="10">
        <v>185820.2</v>
      </c>
      <c r="O22" s="10">
        <v>0</v>
      </c>
      <c r="P22" s="6">
        <v>0</v>
      </c>
      <c r="Q22" s="6">
        <f t="shared" si="4"/>
        <v>6547260.75</v>
      </c>
      <c r="R22" s="10">
        <f t="shared" si="5"/>
        <v>5593921.7000000002</v>
      </c>
      <c r="S22" s="10">
        <v>4485953.45</v>
      </c>
      <c r="T22" s="10">
        <f t="shared" si="6"/>
        <v>1107968.25</v>
      </c>
      <c r="U22" s="10">
        <v>258829.45</v>
      </c>
      <c r="V22" s="10">
        <v>849138.8</v>
      </c>
      <c r="W22" s="10">
        <v>309921</v>
      </c>
      <c r="X22" s="10">
        <f t="shared" si="7"/>
        <v>287868.05000000005</v>
      </c>
      <c r="Y22" s="10">
        <v>183.65</v>
      </c>
      <c r="Z22" s="10">
        <v>287684.40000000002</v>
      </c>
      <c r="AA22" s="10">
        <f t="shared" si="8"/>
        <v>355550</v>
      </c>
      <c r="AB22" s="10">
        <v>9000</v>
      </c>
      <c r="AC22" s="10">
        <v>0</v>
      </c>
      <c r="AD22" s="10">
        <v>346550</v>
      </c>
      <c r="AE22" s="6"/>
      <c r="AF22" s="10">
        <v>353850</v>
      </c>
      <c r="AG22" s="10">
        <f t="shared" si="9"/>
        <v>7811900.0999999996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14.1" customHeight="1" x14ac:dyDescent="0.25">
      <c r="A23" s="1" t="s">
        <v>58</v>
      </c>
      <c r="B23" s="1" t="s">
        <v>59</v>
      </c>
      <c r="C23" s="5">
        <f t="shared" si="2"/>
        <v>1667964.6600000001</v>
      </c>
      <c r="D23" s="6">
        <v>11054.41</v>
      </c>
      <c r="E23" s="6">
        <v>4422.45</v>
      </c>
      <c r="F23" s="6">
        <v>3843.4</v>
      </c>
      <c r="G23" s="6">
        <v>200</v>
      </c>
      <c r="H23" s="6">
        <v>0</v>
      </c>
      <c r="I23" s="6">
        <v>0</v>
      </c>
      <c r="J23" s="6">
        <v>1641.85</v>
      </c>
      <c r="K23" s="6">
        <f t="shared" si="3"/>
        <v>126824.85</v>
      </c>
      <c r="L23" s="10">
        <v>69098.399999999994</v>
      </c>
      <c r="M23" s="10">
        <v>39861</v>
      </c>
      <c r="N23" s="10">
        <v>14033.85</v>
      </c>
      <c r="O23" s="10">
        <v>3831.6</v>
      </c>
      <c r="P23" s="6">
        <v>0</v>
      </c>
      <c r="Q23" s="6">
        <f t="shared" si="4"/>
        <v>1519977.7000000002</v>
      </c>
      <c r="R23" s="10">
        <f t="shared" si="5"/>
        <v>1347660.55</v>
      </c>
      <c r="S23" s="10">
        <v>950419.2</v>
      </c>
      <c r="T23" s="10">
        <f t="shared" si="6"/>
        <v>397241.35000000003</v>
      </c>
      <c r="U23" s="10">
        <v>9630.7000000000007</v>
      </c>
      <c r="V23" s="10">
        <v>387610.65</v>
      </c>
      <c r="W23" s="10">
        <v>10322</v>
      </c>
      <c r="X23" s="10">
        <f t="shared" si="7"/>
        <v>161995.15000000002</v>
      </c>
      <c r="Y23" s="10">
        <v>2.4500000000000002</v>
      </c>
      <c r="Z23" s="10">
        <v>161992.70000000001</v>
      </c>
      <c r="AA23" s="10">
        <f t="shared" si="8"/>
        <v>0</v>
      </c>
      <c r="AB23" s="10">
        <v>0</v>
      </c>
      <c r="AC23" s="10">
        <v>0</v>
      </c>
      <c r="AD23" s="10">
        <v>0</v>
      </c>
      <c r="AE23" s="6"/>
      <c r="AF23" s="10">
        <v>0</v>
      </c>
      <c r="AG23" s="10">
        <f t="shared" si="9"/>
        <v>1667964.6600000001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14.1" customHeight="1" x14ac:dyDescent="0.25">
      <c r="A24" s="1" t="s">
        <v>60</v>
      </c>
      <c r="B24" s="1" t="s">
        <v>61</v>
      </c>
      <c r="C24" s="5">
        <f t="shared" si="2"/>
        <v>3536713.7500000005</v>
      </c>
      <c r="D24" s="6">
        <v>29188.45</v>
      </c>
      <c r="E24" s="6">
        <v>64395.85</v>
      </c>
      <c r="F24" s="6">
        <v>178960.7</v>
      </c>
      <c r="G24" s="6">
        <v>0</v>
      </c>
      <c r="H24" s="6">
        <v>3269.4</v>
      </c>
      <c r="I24" s="6">
        <v>907.5</v>
      </c>
      <c r="J24" s="6">
        <v>0</v>
      </c>
      <c r="K24" s="6">
        <f t="shared" si="3"/>
        <v>344721.78</v>
      </c>
      <c r="L24" s="10">
        <v>144080.04999999999</v>
      </c>
      <c r="M24" s="10">
        <v>123449.7</v>
      </c>
      <c r="N24" s="10">
        <v>65135.03</v>
      </c>
      <c r="O24" s="10">
        <v>12057</v>
      </c>
      <c r="P24" s="6">
        <v>0</v>
      </c>
      <c r="Q24" s="6">
        <f t="shared" si="4"/>
        <v>2915270.0700000003</v>
      </c>
      <c r="R24" s="10">
        <f t="shared" si="5"/>
        <v>2307002.15</v>
      </c>
      <c r="S24" s="10">
        <v>1960169.1</v>
      </c>
      <c r="T24" s="10">
        <f t="shared" si="6"/>
        <v>346833.05</v>
      </c>
      <c r="U24" s="10">
        <v>124480.25</v>
      </c>
      <c r="V24" s="10">
        <v>222352.8</v>
      </c>
      <c r="W24" s="10">
        <v>214108</v>
      </c>
      <c r="X24" s="10">
        <f t="shared" si="7"/>
        <v>99831.97</v>
      </c>
      <c r="Y24" s="10">
        <v>48.17</v>
      </c>
      <c r="Z24" s="10">
        <v>99783.8</v>
      </c>
      <c r="AA24" s="10">
        <f t="shared" si="8"/>
        <v>294327.95</v>
      </c>
      <c r="AB24" s="10">
        <v>0</v>
      </c>
      <c r="AC24" s="10">
        <v>201508</v>
      </c>
      <c r="AD24" s="10">
        <v>92819.95</v>
      </c>
      <c r="AE24" s="6"/>
      <c r="AF24" s="10">
        <v>92819.95</v>
      </c>
      <c r="AG24" s="10">
        <f t="shared" si="9"/>
        <v>3443893.8000000003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ht="14.1" customHeight="1" x14ac:dyDescent="0.25">
      <c r="A25" s="1" t="s">
        <v>62</v>
      </c>
      <c r="B25" s="1" t="s">
        <v>63</v>
      </c>
      <c r="C25" s="5">
        <f t="shared" si="2"/>
        <v>1644408.83</v>
      </c>
      <c r="D25" s="6">
        <v>12717.95</v>
      </c>
      <c r="E25" s="6">
        <v>13806</v>
      </c>
      <c r="F25" s="6">
        <v>4046.5</v>
      </c>
      <c r="G25" s="6">
        <v>0</v>
      </c>
      <c r="H25" s="6">
        <v>2046</v>
      </c>
      <c r="I25" s="6">
        <v>718.5</v>
      </c>
      <c r="J25" s="6">
        <v>13793.93</v>
      </c>
      <c r="K25" s="6">
        <f t="shared" si="3"/>
        <v>155015.29999999999</v>
      </c>
      <c r="L25" s="10">
        <v>49794.1</v>
      </c>
      <c r="M25" s="10">
        <v>38587.449999999997</v>
      </c>
      <c r="N25" s="10">
        <v>49926.45</v>
      </c>
      <c r="O25" s="10">
        <v>16707.3</v>
      </c>
      <c r="P25" s="6">
        <v>0</v>
      </c>
      <c r="Q25" s="6">
        <f t="shared" si="4"/>
        <v>1442264.6500000001</v>
      </c>
      <c r="R25" s="10">
        <f t="shared" si="5"/>
        <v>1228253.3</v>
      </c>
      <c r="S25" s="10">
        <v>886651.15</v>
      </c>
      <c r="T25" s="10">
        <f t="shared" si="6"/>
        <v>341602.15</v>
      </c>
      <c r="U25" s="10">
        <v>113896.6</v>
      </c>
      <c r="V25" s="10">
        <v>227705.55</v>
      </c>
      <c r="W25" s="10">
        <v>159606</v>
      </c>
      <c r="X25" s="10">
        <f t="shared" si="7"/>
        <v>54405.35</v>
      </c>
      <c r="Y25" s="10">
        <v>415.35</v>
      </c>
      <c r="Z25" s="10">
        <v>53990</v>
      </c>
      <c r="AA25" s="10">
        <f t="shared" si="8"/>
        <v>0</v>
      </c>
      <c r="AB25" s="10">
        <v>0</v>
      </c>
      <c r="AC25" s="10">
        <v>0</v>
      </c>
      <c r="AD25" s="10">
        <v>0</v>
      </c>
      <c r="AE25" s="6"/>
      <c r="AF25" s="10">
        <v>0</v>
      </c>
      <c r="AG25" s="10">
        <f t="shared" si="9"/>
        <v>1644408.83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14.1" customHeight="1" x14ac:dyDescent="0.25">
      <c r="A26" s="1" t="s">
        <v>64</v>
      </c>
      <c r="B26" s="1" t="s">
        <v>65</v>
      </c>
      <c r="C26" s="5">
        <f t="shared" si="2"/>
        <v>6375605.0300000003</v>
      </c>
      <c r="D26" s="6">
        <v>156214.13</v>
      </c>
      <c r="E26" s="6">
        <v>52350.85</v>
      </c>
      <c r="F26" s="6">
        <v>83516.95</v>
      </c>
      <c r="G26" s="6">
        <v>0</v>
      </c>
      <c r="H26" s="6">
        <v>3728.3</v>
      </c>
      <c r="I26" s="6">
        <v>0</v>
      </c>
      <c r="J26" s="6">
        <v>15396.75</v>
      </c>
      <c r="K26" s="6">
        <f t="shared" si="3"/>
        <v>636437.05000000005</v>
      </c>
      <c r="L26" s="10">
        <v>301460.84999999998</v>
      </c>
      <c r="M26" s="10">
        <v>256203.95</v>
      </c>
      <c r="N26" s="10">
        <v>48012.25</v>
      </c>
      <c r="O26" s="10">
        <v>30760</v>
      </c>
      <c r="P26" s="6">
        <v>0</v>
      </c>
      <c r="Q26" s="6">
        <f t="shared" si="4"/>
        <v>5427961</v>
      </c>
      <c r="R26" s="10">
        <f t="shared" si="5"/>
        <v>3928430.9499999997</v>
      </c>
      <c r="S26" s="10">
        <v>2798087.55</v>
      </c>
      <c r="T26" s="10">
        <f t="shared" si="6"/>
        <v>1130343.3999999999</v>
      </c>
      <c r="U26" s="10">
        <v>380299.5</v>
      </c>
      <c r="V26" s="10">
        <v>750043.9</v>
      </c>
      <c r="W26" s="10">
        <v>471473</v>
      </c>
      <c r="X26" s="10">
        <f t="shared" si="7"/>
        <v>97731.4</v>
      </c>
      <c r="Y26" s="10">
        <v>4298.3999999999996</v>
      </c>
      <c r="Z26" s="10">
        <v>93433</v>
      </c>
      <c r="AA26" s="10">
        <f t="shared" si="8"/>
        <v>930325.65</v>
      </c>
      <c r="AB26" s="10">
        <v>435000</v>
      </c>
      <c r="AC26" s="10">
        <v>309660.79999999999</v>
      </c>
      <c r="AD26" s="10">
        <v>185664.85</v>
      </c>
      <c r="AE26" s="6"/>
      <c r="AF26" s="10">
        <v>164462.35</v>
      </c>
      <c r="AG26" s="10">
        <f t="shared" si="9"/>
        <v>6211142.6800000006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ht="14.1" customHeight="1" x14ac:dyDescent="0.25">
      <c r="A27" s="1" t="s">
        <v>66</v>
      </c>
      <c r="B27" s="1" t="s">
        <v>67</v>
      </c>
      <c r="C27" s="5">
        <f t="shared" si="2"/>
        <v>9395397.1499999985</v>
      </c>
      <c r="D27" s="6">
        <v>94215.52</v>
      </c>
      <c r="E27" s="6">
        <v>183164</v>
      </c>
      <c r="F27" s="6">
        <v>10750</v>
      </c>
      <c r="G27" s="6">
        <v>2133</v>
      </c>
      <c r="H27" s="6">
        <v>2782.9</v>
      </c>
      <c r="I27" s="6">
        <v>0</v>
      </c>
      <c r="J27" s="6">
        <v>2574860.75</v>
      </c>
      <c r="K27" s="6">
        <f t="shared" si="3"/>
        <v>1053207</v>
      </c>
      <c r="L27" s="10">
        <v>281427.31</v>
      </c>
      <c r="M27" s="10">
        <v>505846.74</v>
      </c>
      <c r="N27" s="10">
        <v>232810.35</v>
      </c>
      <c r="O27" s="10">
        <v>33122.6</v>
      </c>
      <c r="P27" s="6">
        <v>1240962.17</v>
      </c>
      <c r="Q27" s="6">
        <f t="shared" si="4"/>
        <v>4233321.8099999996</v>
      </c>
      <c r="R27" s="10">
        <f t="shared" si="5"/>
        <v>3004958.3</v>
      </c>
      <c r="S27" s="10">
        <v>2031194.2</v>
      </c>
      <c r="T27" s="10">
        <f t="shared" si="6"/>
        <v>973764.1</v>
      </c>
      <c r="U27" s="10">
        <v>460614.25</v>
      </c>
      <c r="V27" s="10">
        <v>513149.85</v>
      </c>
      <c r="W27" s="10">
        <v>36100</v>
      </c>
      <c r="X27" s="10">
        <f t="shared" si="7"/>
        <v>1132263.51</v>
      </c>
      <c r="Y27" s="10">
        <v>552204.56000000006</v>
      </c>
      <c r="Z27" s="10">
        <v>580058.94999999995</v>
      </c>
      <c r="AA27" s="10">
        <f t="shared" si="8"/>
        <v>60000</v>
      </c>
      <c r="AB27" s="10">
        <v>60000</v>
      </c>
      <c r="AC27" s="10">
        <v>0</v>
      </c>
      <c r="AD27" s="10">
        <v>0</v>
      </c>
      <c r="AE27" s="6"/>
      <c r="AF27" s="10">
        <v>803234.05</v>
      </c>
      <c r="AG27" s="10">
        <f t="shared" si="9"/>
        <v>8592163.0999999978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14.1" customHeight="1" x14ac:dyDescent="0.25">
      <c r="A28" s="1">
        <v>2053</v>
      </c>
      <c r="B28" s="1" t="s">
        <v>447</v>
      </c>
      <c r="C28" s="5">
        <f t="shared" ref="C28:C29" si="10">SUM(D28:K28,P28,Q28)</f>
        <v>23564074.149999999</v>
      </c>
      <c r="D28" s="6">
        <v>197754.32</v>
      </c>
      <c r="E28" s="6">
        <v>210983.35</v>
      </c>
      <c r="F28" s="6">
        <v>285010.5</v>
      </c>
      <c r="G28" s="6">
        <v>12375</v>
      </c>
      <c r="H28" s="6">
        <v>14097.15</v>
      </c>
      <c r="I28" s="6">
        <v>10219.549999999999</v>
      </c>
      <c r="J28" s="6">
        <v>172167.85</v>
      </c>
      <c r="K28" s="6">
        <f t="shared" ref="K28:K29" si="11">SUM(L28:O28)</f>
        <v>3687373.1199999996</v>
      </c>
      <c r="L28" s="10">
        <v>856337.05</v>
      </c>
      <c r="M28" s="10">
        <v>2301571.92</v>
      </c>
      <c r="N28" s="10">
        <v>422090.15</v>
      </c>
      <c r="O28" s="10">
        <v>107374</v>
      </c>
      <c r="P28" s="6">
        <v>161445.9</v>
      </c>
      <c r="Q28" s="6">
        <f t="shared" ref="Q28:Q29" si="12">SUM(R28,W28:X28,AA28)</f>
        <v>18812647.41</v>
      </c>
      <c r="R28" s="10">
        <f t="shared" ref="R28:R29" si="13">SUM(S28:T28)</f>
        <v>15429924.689999999</v>
      </c>
      <c r="S28" s="10">
        <v>11585377.6</v>
      </c>
      <c r="T28" s="10">
        <f t="shared" ref="T28:T29" si="14">SUM(U28:V28)</f>
        <v>3844547.0900000003</v>
      </c>
      <c r="U28" s="10">
        <v>891658.6</v>
      </c>
      <c r="V28" s="10">
        <v>2952888.49</v>
      </c>
      <c r="W28" s="10">
        <v>888006</v>
      </c>
      <c r="X28" s="10">
        <f t="shared" ref="X28:X29" si="15">SUM(Y28:Z28)</f>
        <v>313096.21999999997</v>
      </c>
      <c r="Y28" s="10">
        <v>12023.22</v>
      </c>
      <c r="Z28" s="10">
        <v>301073</v>
      </c>
      <c r="AA28" s="10">
        <f t="shared" ref="AA28:AA29" si="16">SUM(AB28:AD28)</f>
        <v>2181620.5</v>
      </c>
      <c r="AB28" s="10">
        <v>831282.45</v>
      </c>
      <c r="AC28" s="10">
        <v>1350338.05</v>
      </c>
      <c r="AD28" s="10">
        <v>0</v>
      </c>
      <c r="AE28" s="6"/>
      <c r="AF28" s="10">
        <v>0</v>
      </c>
      <c r="AG28" s="10">
        <f t="shared" ref="AG28:AG29" si="17">C28-AF28</f>
        <v>23564074.149999999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14.1" customHeight="1" x14ac:dyDescent="0.25">
      <c r="A29" s="1">
        <v>2054</v>
      </c>
      <c r="B29" s="1" t="s">
        <v>450</v>
      </c>
      <c r="C29" s="5">
        <f t="shared" si="10"/>
        <v>56350100.809999995</v>
      </c>
      <c r="D29" s="6">
        <v>687833.42</v>
      </c>
      <c r="E29" s="6">
        <v>1534055.13</v>
      </c>
      <c r="F29" s="6">
        <v>1090955.05</v>
      </c>
      <c r="G29" s="6">
        <v>608318.39</v>
      </c>
      <c r="H29" s="6">
        <v>3178.2</v>
      </c>
      <c r="I29" s="6">
        <v>614792.62</v>
      </c>
      <c r="J29" s="6">
        <v>392918.78</v>
      </c>
      <c r="K29" s="6">
        <f t="shared" si="11"/>
        <v>6095032.21</v>
      </c>
      <c r="L29" s="10">
        <v>2573923.31</v>
      </c>
      <c r="M29" s="10">
        <v>2863563.95</v>
      </c>
      <c r="N29" s="10">
        <v>539043.4</v>
      </c>
      <c r="O29" s="10">
        <v>118501.55</v>
      </c>
      <c r="P29" s="6">
        <v>22947.200000000001</v>
      </c>
      <c r="Q29" s="6">
        <f t="shared" si="12"/>
        <v>45300069.809999995</v>
      </c>
      <c r="R29" s="10">
        <f t="shared" si="13"/>
        <v>34711670.509999998</v>
      </c>
      <c r="S29" s="10">
        <v>25759453.149999999</v>
      </c>
      <c r="T29" s="10">
        <f t="shared" si="14"/>
        <v>8952217.3599999994</v>
      </c>
      <c r="U29" s="10">
        <v>2464583.85</v>
      </c>
      <c r="V29" s="10">
        <v>6487633.5099999998</v>
      </c>
      <c r="W29" s="10">
        <v>1375559</v>
      </c>
      <c r="X29" s="10">
        <f t="shared" si="15"/>
        <v>1285896.55</v>
      </c>
      <c r="Y29" s="10">
        <v>95751.83</v>
      </c>
      <c r="Z29" s="10">
        <v>1190144.72</v>
      </c>
      <c r="AA29" s="10">
        <f t="shared" si="16"/>
        <v>7926943.75</v>
      </c>
      <c r="AB29" s="10">
        <v>77549.7</v>
      </c>
      <c r="AC29" s="10">
        <v>4465320</v>
      </c>
      <c r="AD29" s="10">
        <v>3384074.05</v>
      </c>
      <c r="AE29" s="6"/>
      <c r="AF29" s="10">
        <v>3572396.3</v>
      </c>
      <c r="AG29" s="10">
        <f t="shared" si="17"/>
        <v>52777704.509999998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ht="14.1" customHeight="1" x14ac:dyDescent="0.25">
      <c r="A30" s="1">
        <v>2055</v>
      </c>
      <c r="B30" s="1" t="s">
        <v>451</v>
      </c>
      <c r="C30" s="5">
        <f t="shared" si="2"/>
        <v>10928219.530000001</v>
      </c>
      <c r="D30" s="6">
        <v>112177.60000000001</v>
      </c>
      <c r="E30" s="6">
        <v>58633.599999999999</v>
      </c>
      <c r="F30" s="6">
        <v>179086.5</v>
      </c>
      <c r="G30" s="6">
        <v>100</v>
      </c>
      <c r="H30" s="6">
        <v>2489.1</v>
      </c>
      <c r="I30" s="6">
        <v>52810.45</v>
      </c>
      <c r="J30" s="6">
        <v>1678033.87</v>
      </c>
      <c r="K30" s="6">
        <f t="shared" si="3"/>
        <v>968100.05999999994</v>
      </c>
      <c r="L30" s="10">
        <v>358827.01</v>
      </c>
      <c r="M30" s="10">
        <v>317950.59999999998</v>
      </c>
      <c r="N30" s="10">
        <v>270157.8</v>
      </c>
      <c r="O30" s="10">
        <v>21164.65</v>
      </c>
      <c r="P30" s="6">
        <v>1878.4</v>
      </c>
      <c r="Q30" s="6">
        <f t="shared" si="4"/>
        <v>7874909.9500000002</v>
      </c>
      <c r="R30" s="10">
        <f t="shared" si="5"/>
        <v>6899259.2999999998</v>
      </c>
      <c r="S30" s="10">
        <v>5123513.25</v>
      </c>
      <c r="T30" s="10">
        <f t="shared" si="6"/>
        <v>1775746.05</v>
      </c>
      <c r="U30" s="10">
        <v>579605.69999999995</v>
      </c>
      <c r="V30" s="10">
        <v>1196140.3500000001</v>
      </c>
      <c r="W30" s="10">
        <v>150458</v>
      </c>
      <c r="X30" s="10">
        <f t="shared" si="7"/>
        <v>369965.65</v>
      </c>
      <c r="Y30" s="10">
        <v>389.15</v>
      </c>
      <c r="Z30" s="10">
        <v>369576.5</v>
      </c>
      <c r="AA30" s="10">
        <f t="shared" si="8"/>
        <v>455227</v>
      </c>
      <c r="AB30" s="10">
        <v>130731</v>
      </c>
      <c r="AC30" s="10">
        <v>0</v>
      </c>
      <c r="AD30" s="10">
        <v>324496</v>
      </c>
      <c r="AE30" s="6"/>
      <c r="AF30" s="10">
        <v>447528.3</v>
      </c>
      <c r="AG30" s="10">
        <f t="shared" si="9"/>
        <v>10480691.23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ht="14.1" customHeight="1" x14ac:dyDescent="0.25">
      <c r="C31" s="5"/>
      <c r="D31" s="6"/>
      <c r="E31" s="6"/>
      <c r="F31" s="6"/>
      <c r="G31" s="6"/>
      <c r="H31" s="6"/>
      <c r="I31" s="6"/>
      <c r="J31" s="6"/>
      <c r="K31" s="6"/>
      <c r="L31" s="10"/>
      <c r="M31" s="10"/>
      <c r="N31" s="10"/>
      <c r="O31" s="10"/>
      <c r="P31" s="6"/>
      <c r="Q31" s="6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6"/>
      <c r="AF31" s="10"/>
      <c r="AG31" s="10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s="2" customFormat="1" ht="14.1" customHeight="1" x14ac:dyDescent="0.25">
      <c r="B32" s="2" t="s">
        <v>68</v>
      </c>
      <c r="C32" s="5">
        <f t="shared" ref="C32:AD32" si="18">SUM(C33:C50)</f>
        <v>112342182.47000001</v>
      </c>
      <c r="D32" s="5">
        <f t="shared" si="18"/>
        <v>1021675.6899999998</v>
      </c>
      <c r="E32" s="5">
        <f t="shared" si="18"/>
        <v>1655471.2399999998</v>
      </c>
      <c r="F32" s="5">
        <f t="shared" si="18"/>
        <v>2583256.59</v>
      </c>
      <c r="G32" s="5">
        <f t="shared" si="18"/>
        <v>276772.80000000005</v>
      </c>
      <c r="H32" s="5">
        <f t="shared" si="18"/>
        <v>141760</v>
      </c>
      <c r="I32" s="5">
        <f t="shared" si="18"/>
        <v>4330247.0199999996</v>
      </c>
      <c r="J32" s="5">
        <f t="shared" si="18"/>
        <v>328514.45</v>
      </c>
      <c r="K32" s="5">
        <f t="shared" si="18"/>
        <v>12614375.199999999</v>
      </c>
      <c r="L32" s="9">
        <f t="shared" si="18"/>
        <v>4672944.91</v>
      </c>
      <c r="M32" s="9">
        <f t="shared" si="18"/>
        <v>4589244.5999999996</v>
      </c>
      <c r="N32" s="9">
        <f t="shared" si="18"/>
        <v>3068316.1600000006</v>
      </c>
      <c r="O32" s="9">
        <f t="shared" si="18"/>
        <v>283869.52999999997</v>
      </c>
      <c r="P32" s="5">
        <f t="shared" si="18"/>
        <v>301626.98</v>
      </c>
      <c r="Q32" s="5">
        <f t="shared" si="18"/>
        <v>89088482.5</v>
      </c>
      <c r="R32" s="9">
        <f t="shared" si="18"/>
        <v>74424984.099999994</v>
      </c>
      <c r="S32" s="9">
        <f t="shared" si="18"/>
        <v>55840580.970000006</v>
      </c>
      <c r="T32" s="9">
        <f t="shared" si="18"/>
        <v>18584403.129999999</v>
      </c>
      <c r="U32" s="9">
        <f t="shared" si="18"/>
        <v>4419054.3000000007</v>
      </c>
      <c r="V32" s="9">
        <f t="shared" si="18"/>
        <v>14165348.83</v>
      </c>
      <c r="W32" s="9">
        <f t="shared" si="18"/>
        <v>6321504</v>
      </c>
      <c r="X32" s="9">
        <f t="shared" si="18"/>
        <v>3326116.3500000006</v>
      </c>
      <c r="Y32" s="9">
        <f t="shared" si="18"/>
        <v>100040.67000000003</v>
      </c>
      <c r="Z32" s="9">
        <f t="shared" si="18"/>
        <v>3226075.6799999997</v>
      </c>
      <c r="AA32" s="9">
        <f t="shared" si="18"/>
        <v>5015878.0500000007</v>
      </c>
      <c r="AB32" s="9">
        <f t="shared" si="18"/>
        <v>1099812.7000000002</v>
      </c>
      <c r="AC32" s="9">
        <f t="shared" si="18"/>
        <v>153044.20000000001</v>
      </c>
      <c r="AD32" s="9">
        <f t="shared" si="18"/>
        <v>3763021.1500000004</v>
      </c>
      <c r="AE32" s="9"/>
      <c r="AF32" s="9">
        <f>SUM(AF33:AF50)</f>
        <v>3349854.23</v>
      </c>
      <c r="AG32" s="9">
        <f>SUM(AG33:AG50)</f>
        <v>108992328.24000001</v>
      </c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ht="12.75" customHeight="1" x14ac:dyDescent="0.25">
      <c r="A33" s="1" t="s">
        <v>69</v>
      </c>
      <c r="B33" s="1" t="s">
        <v>70</v>
      </c>
      <c r="C33" s="5">
        <f t="shared" ref="C33:C50" si="19">SUM(D33:K33,P33,Q33)</f>
        <v>2135746.8000000003</v>
      </c>
      <c r="D33" s="6">
        <v>13982.21</v>
      </c>
      <c r="E33" s="6">
        <v>15057.95</v>
      </c>
      <c r="F33" s="6">
        <v>3496.45</v>
      </c>
      <c r="G33" s="6">
        <v>0</v>
      </c>
      <c r="H33" s="6">
        <v>1493.85</v>
      </c>
      <c r="I33" s="6">
        <v>607.70000000000005</v>
      </c>
      <c r="J33" s="6">
        <v>7126.9</v>
      </c>
      <c r="K33" s="6">
        <f t="shared" ref="K33:K50" si="20">SUM(L33:O33)</f>
        <v>218270.15</v>
      </c>
      <c r="L33" s="10">
        <v>111797.75</v>
      </c>
      <c r="M33" s="10">
        <v>65054.7</v>
      </c>
      <c r="N33" s="10">
        <v>38926.800000000003</v>
      </c>
      <c r="O33" s="10">
        <v>2490.9</v>
      </c>
      <c r="P33" s="6">
        <v>0</v>
      </c>
      <c r="Q33" s="6">
        <f t="shared" ref="Q33:Q50" si="21">SUM(R33,W33:X33,AA33)</f>
        <v>1875711.59</v>
      </c>
      <c r="R33" s="10">
        <f t="shared" ref="R33:R50" si="22">SUM(S33:T33)</f>
        <v>1825550.9500000002</v>
      </c>
      <c r="S33" s="10">
        <v>1684883.35</v>
      </c>
      <c r="T33" s="10">
        <f t="shared" ref="T33:T50" si="23">SUM(U33:V33)</f>
        <v>140667.6</v>
      </c>
      <c r="U33" s="10">
        <v>19800</v>
      </c>
      <c r="V33" s="10">
        <v>120867.6</v>
      </c>
      <c r="W33" s="10">
        <v>11483</v>
      </c>
      <c r="X33" s="10">
        <f t="shared" ref="X33:X50" si="24">SUM(Y33:Z33)</f>
        <v>28240.639999999999</v>
      </c>
      <c r="Y33" s="10">
        <v>1342.44</v>
      </c>
      <c r="Z33" s="10">
        <v>26898.2</v>
      </c>
      <c r="AA33" s="10">
        <f t="shared" ref="AA33:AA50" si="25">SUM(AB33:AD33)</f>
        <v>10437</v>
      </c>
      <c r="AB33" s="10">
        <v>0</v>
      </c>
      <c r="AC33" s="10">
        <v>0</v>
      </c>
      <c r="AD33" s="10">
        <v>10437</v>
      </c>
      <c r="AE33" s="6"/>
      <c r="AF33" s="10">
        <v>13077</v>
      </c>
      <c r="AG33" s="10">
        <f t="shared" ref="AG33:AG50" si="26">C33-AF33</f>
        <v>2122669.8000000003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14.1" customHeight="1" x14ac:dyDescent="0.25">
      <c r="A34" s="1" t="s">
        <v>71</v>
      </c>
      <c r="B34" s="1" t="s">
        <v>72</v>
      </c>
      <c r="C34" s="5">
        <f t="shared" si="19"/>
        <v>3285708.8200000003</v>
      </c>
      <c r="D34" s="6">
        <v>35148.47</v>
      </c>
      <c r="E34" s="6">
        <v>29375.35</v>
      </c>
      <c r="F34" s="6">
        <v>52242.7</v>
      </c>
      <c r="G34" s="6">
        <v>0</v>
      </c>
      <c r="H34" s="6">
        <v>3245.6</v>
      </c>
      <c r="I34" s="6">
        <v>14102.2</v>
      </c>
      <c r="J34" s="6">
        <v>3186</v>
      </c>
      <c r="K34" s="6">
        <f t="shared" si="20"/>
        <v>429100.65</v>
      </c>
      <c r="L34" s="10">
        <v>192119.15</v>
      </c>
      <c r="M34" s="10">
        <v>165331.1</v>
      </c>
      <c r="N34" s="10">
        <v>64200.4</v>
      </c>
      <c r="O34" s="10">
        <v>7450</v>
      </c>
      <c r="P34" s="6">
        <v>0</v>
      </c>
      <c r="Q34" s="6">
        <f t="shared" si="21"/>
        <v>2719307.85</v>
      </c>
      <c r="R34" s="10">
        <f t="shared" si="22"/>
        <v>2276500.6</v>
      </c>
      <c r="S34" s="10">
        <v>1920320.5</v>
      </c>
      <c r="T34" s="10">
        <f t="shared" si="23"/>
        <v>356180.1</v>
      </c>
      <c r="U34" s="10">
        <v>77157.149999999994</v>
      </c>
      <c r="V34" s="10">
        <v>279022.95</v>
      </c>
      <c r="W34" s="10">
        <v>244120</v>
      </c>
      <c r="X34" s="10">
        <f t="shared" si="24"/>
        <v>40771</v>
      </c>
      <c r="Y34" s="10">
        <v>13.55</v>
      </c>
      <c r="Z34" s="10">
        <v>40757.449999999997</v>
      </c>
      <c r="AA34" s="10">
        <f t="shared" si="25"/>
        <v>157916.25</v>
      </c>
      <c r="AB34" s="10">
        <v>0</v>
      </c>
      <c r="AC34" s="10">
        <v>132000</v>
      </c>
      <c r="AD34" s="10">
        <v>25916.25</v>
      </c>
      <c r="AE34" s="6"/>
      <c r="AF34" s="10">
        <v>25916.25</v>
      </c>
      <c r="AG34" s="10">
        <f t="shared" si="26"/>
        <v>3259792.5700000003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14.1" customHeight="1" x14ac:dyDescent="0.25">
      <c r="A35" s="1" t="s">
        <v>73</v>
      </c>
      <c r="B35" s="1" t="s">
        <v>74</v>
      </c>
      <c r="C35" s="5">
        <f t="shared" si="19"/>
        <v>1110301.6000000001</v>
      </c>
      <c r="D35" s="6">
        <v>4712.75</v>
      </c>
      <c r="E35" s="6">
        <v>13378.95</v>
      </c>
      <c r="F35" s="6">
        <v>34078.9</v>
      </c>
      <c r="G35" s="6">
        <v>0</v>
      </c>
      <c r="H35" s="6">
        <v>691.3</v>
      </c>
      <c r="I35" s="6">
        <v>611.4</v>
      </c>
      <c r="J35" s="6">
        <v>409.25</v>
      </c>
      <c r="K35" s="6">
        <f t="shared" si="20"/>
        <v>131616.70000000001</v>
      </c>
      <c r="L35" s="10">
        <v>35129.599999999999</v>
      </c>
      <c r="M35" s="10">
        <v>73362</v>
      </c>
      <c r="N35" s="10">
        <v>18564.400000000001</v>
      </c>
      <c r="O35" s="10">
        <v>4560.7</v>
      </c>
      <c r="P35" s="6">
        <v>0</v>
      </c>
      <c r="Q35" s="6">
        <f t="shared" si="21"/>
        <v>924802.35</v>
      </c>
      <c r="R35" s="10">
        <f t="shared" si="22"/>
        <v>803385.85</v>
      </c>
      <c r="S35" s="10">
        <v>667179.44999999995</v>
      </c>
      <c r="T35" s="10">
        <f t="shared" si="23"/>
        <v>136206.39999999999</v>
      </c>
      <c r="U35" s="10">
        <v>18860.45</v>
      </c>
      <c r="V35" s="10">
        <v>117345.95</v>
      </c>
      <c r="W35" s="10">
        <v>70258</v>
      </c>
      <c r="X35" s="10">
        <f t="shared" si="24"/>
        <v>19731.349999999999</v>
      </c>
      <c r="Y35" s="10">
        <v>41</v>
      </c>
      <c r="Z35" s="10">
        <v>19690.349999999999</v>
      </c>
      <c r="AA35" s="10">
        <f t="shared" si="25"/>
        <v>31427.15</v>
      </c>
      <c r="AB35" s="10">
        <v>0</v>
      </c>
      <c r="AC35" s="10">
        <v>0</v>
      </c>
      <c r="AD35" s="10">
        <v>31427.15</v>
      </c>
      <c r="AE35" s="6"/>
      <c r="AF35" s="10">
        <v>33569.65</v>
      </c>
      <c r="AG35" s="10">
        <f t="shared" si="26"/>
        <v>1076731.9500000002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ht="14.1" customHeight="1" x14ac:dyDescent="0.25">
      <c r="A36" s="1" t="s">
        <v>75</v>
      </c>
      <c r="B36" s="1" t="s">
        <v>76</v>
      </c>
      <c r="C36" s="5">
        <f t="shared" si="19"/>
        <v>1559422.4</v>
      </c>
      <c r="D36" s="6">
        <v>7348.2</v>
      </c>
      <c r="E36" s="6">
        <v>10153.4</v>
      </c>
      <c r="F36" s="6">
        <v>51748.2</v>
      </c>
      <c r="G36" s="6">
        <v>0</v>
      </c>
      <c r="H36" s="6">
        <v>1674.2</v>
      </c>
      <c r="I36" s="6">
        <v>654.79999999999995</v>
      </c>
      <c r="J36" s="6">
        <v>330</v>
      </c>
      <c r="K36" s="6">
        <f t="shared" si="20"/>
        <v>121250.05</v>
      </c>
      <c r="L36" s="10">
        <v>37215.4</v>
      </c>
      <c r="M36" s="10">
        <v>55254.15</v>
      </c>
      <c r="N36" s="10">
        <v>22155.5</v>
      </c>
      <c r="O36" s="10">
        <v>6625</v>
      </c>
      <c r="P36" s="6">
        <v>55046.1</v>
      </c>
      <c r="Q36" s="6">
        <f t="shared" si="21"/>
        <v>1311217.45</v>
      </c>
      <c r="R36" s="10">
        <f t="shared" si="22"/>
        <v>1051427.45</v>
      </c>
      <c r="S36" s="10">
        <v>825456.9</v>
      </c>
      <c r="T36" s="10">
        <f t="shared" si="23"/>
        <v>225970.55</v>
      </c>
      <c r="U36" s="10">
        <v>13208.05</v>
      </c>
      <c r="V36" s="10">
        <v>212762.5</v>
      </c>
      <c r="W36" s="10">
        <v>165980</v>
      </c>
      <c r="X36" s="10">
        <f t="shared" si="24"/>
        <v>93810</v>
      </c>
      <c r="Y36" s="10">
        <v>0</v>
      </c>
      <c r="Z36" s="10">
        <v>93810</v>
      </c>
      <c r="AA36" s="10">
        <f t="shared" si="25"/>
        <v>0</v>
      </c>
      <c r="AB36" s="10">
        <v>0</v>
      </c>
      <c r="AC36" s="10">
        <v>0</v>
      </c>
      <c r="AD36" s="10">
        <v>0</v>
      </c>
      <c r="AE36" s="6"/>
      <c r="AF36" s="10">
        <v>0</v>
      </c>
      <c r="AG36" s="10">
        <f t="shared" si="26"/>
        <v>1559422.4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14.1" customHeight="1" x14ac:dyDescent="0.25">
      <c r="A37" s="1" t="s">
        <v>77</v>
      </c>
      <c r="B37" s="1" t="s">
        <v>78</v>
      </c>
      <c r="C37" s="5">
        <f t="shared" si="19"/>
        <v>3387192.26</v>
      </c>
      <c r="D37" s="6">
        <v>41302.07</v>
      </c>
      <c r="E37" s="6">
        <v>33706.699999999997</v>
      </c>
      <c r="F37" s="6">
        <v>100947.75</v>
      </c>
      <c r="G37" s="6">
        <v>3000</v>
      </c>
      <c r="H37" s="6">
        <v>2457.85</v>
      </c>
      <c r="I37" s="6">
        <v>8237</v>
      </c>
      <c r="J37" s="6">
        <v>6388.55</v>
      </c>
      <c r="K37" s="6">
        <f t="shared" si="20"/>
        <v>559171.34</v>
      </c>
      <c r="L37" s="10">
        <v>113551.95</v>
      </c>
      <c r="M37" s="10">
        <v>197180.59</v>
      </c>
      <c r="N37" s="10">
        <v>235616.35</v>
      </c>
      <c r="O37" s="10">
        <v>12822.45</v>
      </c>
      <c r="P37" s="6">
        <v>2450</v>
      </c>
      <c r="Q37" s="6">
        <f t="shared" si="21"/>
        <v>2629531</v>
      </c>
      <c r="R37" s="10">
        <f t="shared" si="22"/>
        <v>2183229.25</v>
      </c>
      <c r="S37" s="10">
        <v>1731238.75</v>
      </c>
      <c r="T37" s="10">
        <f t="shared" si="23"/>
        <v>451990.5</v>
      </c>
      <c r="U37" s="10">
        <v>43018.3</v>
      </c>
      <c r="V37" s="10">
        <v>408972.2</v>
      </c>
      <c r="W37" s="10">
        <v>280782</v>
      </c>
      <c r="X37" s="10">
        <f t="shared" si="24"/>
        <v>165519.75</v>
      </c>
      <c r="Y37" s="10">
        <v>18.5</v>
      </c>
      <c r="Z37" s="10">
        <v>165501.25</v>
      </c>
      <c r="AA37" s="10">
        <f t="shared" si="25"/>
        <v>0</v>
      </c>
      <c r="AB37" s="10">
        <v>0</v>
      </c>
      <c r="AC37" s="10">
        <v>0</v>
      </c>
      <c r="AD37" s="10">
        <v>0</v>
      </c>
      <c r="AE37" s="6"/>
      <c r="AF37" s="10">
        <v>5.6</v>
      </c>
      <c r="AG37" s="10">
        <f t="shared" si="26"/>
        <v>3387186.6599999997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14.1" customHeight="1" x14ac:dyDescent="0.25">
      <c r="A38" s="1" t="s">
        <v>79</v>
      </c>
      <c r="B38" s="1" t="s">
        <v>80</v>
      </c>
      <c r="C38" s="5">
        <f t="shared" si="19"/>
        <v>1498714.7300000002</v>
      </c>
      <c r="D38" s="6">
        <v>16489.12</v>
      </c>
      <c r="E38" s="6">
        <v>15683.4</v>
      </c>
      <c r="F38" s="6">
        <v>2040</v>
      </c>
      <c r="G38" s="6">
        <v>0</v>
      </c>
      <c r="H38" s="6">
        <v>869.4</v>
      </c>
      <c r="I38" s="6">
        <v>634.5</v>
      </c>
      <c r="J38" s="6">
        <v>2000</v>
      </c>
      <c r="K38" s="6">
        <f t="shared" si="20"/>
        <v>142410.04999999999</v>
      </c>
      <c r="L38" s="10">
        <v>53515.9</v>
      </c>
      <c r="M38" s="10">
        <v>59310.65</v>
      </c>
      <c r="N38" s="10">
        <v>27705.75</v>
      </c>
      <c r="O38" s="10">
        <v>1877.75</v>
      </c>
      <c r="P38" s="6">
        <v>0</v>
      </c>
      <c r="Q38" s="6">
        <f t="shared" si="21"/>
        <v>1318588.2600000002</v>
      </c>
      <c r="R38" s="10">
        <f t="shared" si="22"/>
        <v>1174214.9000000001</v>
      </c>
      <c r="S38" s="10">
        <v>912282.3</v>
      </c>
      <c r="T38" s="10">
        <f t="shared" si="23"/>
        <v>261932.6</v>
      </c>
      <c r="U38" s="10">
        <v>113605.75</v>
      </c>
      <c r="V38" s="10">
        <v>148326.85</v>
      </c>
      <c r="W38" s="10">
        <v>65569</v>
      </c>
      <c r="X38" s="10">
        <f t="shared" si="24"/>
        <v>78804.36</v>
      </c>
      <c r="Y38" s="10">
        <v>0</v>
      </c>
      <c r="Z38" s="10">
        <v>78804.36</v>
      </c>
      <c r="AA38" s="10">
        <f t="shared" si="25"/>
        <v>0</v>
      </c>
      <c r="AB38" s="10">
        <v>0</v>
      </c>
      <c r="AC38" s="10">
        <v>0</v>
      </c>
      <c r="AD38" s="10">
        <v>0</v>
      </c>
      <c r="AE38" s="6"/>
      <c r="AF38" s="10">
        <v>5700</v>
      </c>
      <c r="AG38" s="10">
        <f t="shared" si="26"/>
        <v>1493014.7300000002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14.1" customHeight="1" x14ac:dyDescent="0.25">
      <c r="A39" s="1" t="s">
        <v>81</v>
      </c>
      <c r="B39" s="1" t="s">
        <v>82</v>
      </c>
      <c r="C39" s="5">
        <f t="shared" si="19"/>
        <v>668909.15000000014</v>
      </c>
      <c r="D39" s="6">
        <v>13408.7</v>
      </c>
      <c r="E39" s="6">
        <v>5481.25</v>
      </c>
      <c r="F39" s="6">
        <v>2410</v>
      </c>
      <c r="G39" s="6">
        <v>0</v>
      </c>
      <c r="H39" s="6">
        <v>637.6</v>
      </c>
      <c r="I39" s="6">
        <v>0</v>
      </c>
      <c r="J39" s="6">
        <v>0</v>
      </c>
      <c r="K39" s="6">
        <f t="shared" si="20"/>
        <v>68482.100000000006</v>
      </c>
      <c r="L39" s="10">
        <v>21420</v>
      </c>
      <c r="M39" s="10">
        <v>21380.85</v>
      </c>
      <c r="N39" s="10">
        <v>24256.25</v>
      </c>
      <c r="O39" s="10">
        <v>1425</v>
      </c>
      <c r="P39" s="6">
        <v>0</v>
      </c>
      <c r="Q39" s="6">
        <f t="shared" si="21"/>
        <v>578489.50000000012</v>
      </c>
      <c r="R39" s="10">
        <f t="shared" si="22"/>
        <v>491620.85000000003</v>
      </c>
      <c r="S39" s="10">
        <v>381175.9</v>
      </c>
      <c r="T39" s="10">
        <f t="shared" si="23"/>
        <v>110444.95</v>
      </c>
      <c r="U39" s="10">
        <v>30209.3</v>
      </c>
      <c r="V39" s="10">
        <v>80235.649999999994</v>
      </c>
      <c r="W39" s="10">
        <v>64001</v>
      </c>
      <c r="X39" s="10">
        <f t="shared" si="24"/>
        <v>22867.65</v>
      </c>
      <c r="Y39" s="10">
        <v>1.65</v>
      </c>
      <c r="Z39" s="10">
        <v>22866</v>
      </c>
      <c r="AA39" s="10">
        <f t="shared" si="25"/>
        <v>0</v>
      </c>
      <c r="AB39" s="10">
        <v>0</v>
      </c>
      <c r="AC39" s="10">
        <v>0</v>
      </c>
      <c r="AD39" s="10">
        <v>0</v>
      </c>
      <c r="AE39" s="6"/>
      <c r="AF39" s="10">
        <v>0</v>
      </c>
      <c r="AG39" s="10">
        <f t="shared" si="26"/>
        <v>668909.15000000014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14.1" customHeight="1" x14ac:dyDescent="0.25">
      <c r="A40" s="1" t="s">
        <v>83</v>
      </c>
      <c r="B40" s="1" t="s">
        <v>84</v>
      </c>
      <c r="C40" s="5">
        <f t="shared" si="19"/>
        <v>2107699.79</v>
      </c>
      <c r="D40" s="6">
        <v>14330.12</v>
      </c>
      <c r="E40" s="6">
        <v>14880</v>
      </c>
      <c r="F40" s="6">
        <v>172587.9</v>
      </c>
      <c r="G40" s="6">
        <v>0</v>
      </c>
      <c r="H40" s="6">
        <v>4961.6000000000004</v>
      </c>
      <c r="I40" s="6">
        <v>9082.1</v>
      </c>
      <c r="J40" s="6">
        <v>0</v>
      </c>
      <c r="K40" s="6">
        <f t="shared" si="20"/>
        <v>134577.85</v>
      </c>
      <c r="L40" s="10">
        <v>38998</v>
      </c>
      <c r="M40" s="10">
        <v>49390.6</v>
      </c>
      <c r="N40" s="10">
        <v>39634.15</v>
      </c>
      <c r="O40" s="10">
        <v>6555.1</v>
      </c>
      <c r="P40" s="6">
        <v>0</v>
      </c>
      <c r="Q40" s="6">
        <f t="shared" si="21"/>
        <v>1757280.22</v>
      </c>
      <c r="R40" s="10">
        <f t="shared" si="22"/>
        <v>1459265.25</v>
      </c>
      <c r="S40" s="10">
        <v>1222701.5</v>
      </c>
      <c r="T40" s="10">
        <f t="shared" si="23"/>
        <v>236563.75</v>
      </c>
      <c r="U40" s="10">
        <v>2472.1999999999998</v>
      </c>
      <c r="V40" s="10">
        <v>234091.55</v>
      </c>
      <c r="W40" s="10">
        <v>208091</v>
      </c>
      <c r="X40" s="10">
        <f t="shared" si="24"/>
        <v>75738.41</v>
      </c>
      <c r="Y40" s="10">
        <v>7.66</v>
      </c>
      <c r="Z40" s="10">
        <v>75730.75</v>
      </c>
      <c r="AA40" s="10">
        <f t="shared" si="25"/>
        <v>14185.56</v>
      </c>
      <c r="AB40" s="10">
        <v>0</v>
      </c>
      <c r="AC40" s="10">
        <v>0</v>
      </c>
      <c r="AD40" s="10">
        <v>14185.56</v>
      </c>
      <c r="AE40" s="6"/>
      <c r="AF40" s="10">
        <v>17785.560000000001</v>
      </c>
      <c r="AG40" s="10">
        <f t="shared" si="26"/>
        <v>2089914.23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14.1" customHeight="1" x14ac:dyDescent="0.25">
      <c r="A41" s="1" t="s">
        <v>85</v>
      </c>
      <c r="B41" s="1" t="s">
        <v>86</v>
      </c>
      <c r="C41" s="5">
        <f t="shared" si="19"/>
        <v>4789596.6100000003</v>
      </c>
      <c r="D41" s="6">
        <v>74361.460000000006</v>
      </c>
      <c r="E41" s="6">
        <v>31529.95</v>
      </c>
      <c r="F41" s="6">
        <v>16095</v>
      </c>
      <c r="G41" s="6">
        <v>3201.1</v>
      </c>
      <c r="H41" s="6">
        <v>6149.15</v>
      </c>
      <c r="I41" s="6">
        <v>160418.1</v>
      </c>
      <c r="J41" s="6">
        <v>45667</v>
      </c>
      <c r="K41" s="6">
        <f t="shared" si="20"/>
        <v>473358.4</v>
      </c>
      <c r="L41" s="10">
        <v>197801.95</v>
      </c>
      <c r="M41" s="10">
        <v>150783.20000000001</v>
      </c>
      <c r="N41" s="10">
        <v>98454.25</v>
      </c>
      <c r="O41" s="10">
        <v>26319</v>
      </c>
      <c r="P41" s="6">
        <v>1130</v>
      </c>
      <c r="Q41" s="6">
        <f t="shared" si="21"/>
        <v>3977686.45</v>
      </c>
      <c r="R41" s="10">
        <f t="shared" si="22"/>
        <v>3130922.2</v>
      </c>
      <c r="S41" s="10">
        <v>2324422.65</v>
      </c>
      <c r="T41" s="10">
        <f t="shared" si="23"/>
        <v>806499.55</v>
      </c>
      <c r="U41" s="10">
        <v>237864.45</v>
      </c>
      <c r="V41" s="10">
        <v>568635.1</v>
      </c>
      <c r="W41" s="10">
        <v>332873</v>
      </c>
      <c r="X41" s="10">
        <f t="shared" si="24"/>
        <v>46575.85</v>
      </c>
      <c r="Y41" s="10">
        <v>70.849999999999994</v>
      </c>
      <c r="Z41" s="10">
        <v>46505</v>
      </c>
      <c r="AA41" s="10">
        <f t="shared" si="25"/>
        <v>467315.4</v>
      </c>
      <c r="AB41" s="10">
        <v>368074.15</v>
      </c>
      <c r="AC41" s="10">
        <v>0</v>
      </c>
      <c r="AD41" s="10">
        <v>99241.25</v>
      </c>
      <c r="AE41" s="6"/>
      <c r="AF41" s="10">
        <v>164190.75</v>
      </c>
      <c r="AG41" s="10">
        <f t="shared" si="26"/>
        <v>4625405.8600000003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4.1" customHeight="1" x14ac:dyDescent="0.25">
      <c r="A42" s="1" t="s">
        <v>87</v>
      </c>
      <c r="B42" s="1" t="s">
        <v>88</v>
      </c>
      <c r="C42" s="5">
        <f t="shared" si="19"/>
        <v>1709397.42</v>
      </c>
      <c r="D42" s="6">
        <v>33662.550000000003</v>
      </c>
      <c r="E42" s="6">
        <v>8717.5499999999993</v>
      </c>
      <c r="F42" s="6">
        <v>44272.05</v>
      </c>
      <c r="G42" s="6">
        <v>0</v>
      </c>
      <c r="H42" s="6">
        <v>2565.9</v>
      </c>
      <c r="I42" s="6">
        <v>675.8</v>
      </c>
      <c r="J42" s="6">
        <v>0</v>
      </c>
      <c r="K42" s="6">
        <f t="shared" si="20"/>
        <v>127655.65000000001</v>
      </c>
      <c r="L42" s="10">
        <v>40472.25</v>
      </c>
      <c r="M42" s="10">
        <v>31379.25</v>
      </c>
      <c r="N42" s="10">
        <v>39327.599999999999</v>
      </c>
      <c r="O42" s="10">
        <v>16476.55</v>
      </c>
      <c r="P42" s="6">
        <v>0</v>
      </c>
      <c r="Q42" s="6">
        <f t="shared" si="21"/>
        <v>1491847.92</v>
      </c>
      <c r="R42" s="10">
        <f t="shared" si="22"/>
        <v>1372968.2999999998</v>
      </c>
      <c r="S42" s="10">
        <v>970874.45</v>
      </c>
      <c r="T42" s="10">
        <f t="shared" si="23"/>
        <v>402093.85</v>
      </c>
      <c r="U42" s="10">
        <v>207315.7</v>
      </c>
      <c r="V42" s="10">
        <v>194778.15</v>
      </c>
      <c r="W42" s="10">
        <v>86282</v>
      </c>
      <c r="X42" s="10">
        <f t="shared" si="24"/>
        <v>32597.620000000003</v>
      </c>
      <c r="Y42" s="10">
        <v>2.72</v>
      </c>
      <c r="Z42" s="10">
        <v>32594.9</v>
      </c>
      <c r="AA42" s="10">
        <f t="shared" si="25"/>
        <v>0</v>
      </c>
      <c r="AB42" s="10">
        <v>0</v>
      </c>
      <c r="AC42" s="10">
        <v>0</v>
      </c>
      <c r="AD42" s="10">
        <v>0</v>
      </c>
      <c r="AE42" s="6"/>
      <c r="AF42" s="10">
        <v>15724.5</v>
      </c>
      <c r="AG42" s="10">
        <f t="shared" si="26"/>
        <v>1693672.92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14.1" customHeight="1" x14ac:dyDescent="0.25">
      <c r="A43" s="1" t="s">
        <v>89</v>
      </c>
      <c r="B43" s="1" t="s">
        <v>90</v>
      </c>
      <c r="C43" s="5">
        <f t="shared" si="19"/>
        <v>28345438.590000004</v>
      </c>
      <c r="D43" s="6">
        <v>122601.2</v>
      </c>
      <c r="E43" s="6">
        <v>711714.49</v>
      </c>
      <c r="F43" s="6">
        <v>456190.05</v>
      </c>
      <c r="G43" s="6">
        <v>50768.25</v>
      </c>
      <c r="H43" s="6">
        <v>42974.7</v>
      </c>
      <c r="I43" s="6">
        <v>1764672.71</v>
      </c>
      <c r="J43" s="6">
        <v>45260.75</v>
      </c>
      <c r="K43" s="6">
        <f t="shared" si="20"/>
        <v>3041960.75</v>
      </c>
      <c r="L43" s="10">
        <v>1560698.65</v>
      </c>
      <c r="M43" s="10">
        <v>858959.85</v>
      </c>
      <c r="N43" s="10">
        <v>602817.25</v>
      </c>
      <c r="O43" s="10">
        <v>19485</v>
      </c>
      <c r="P43" s="6">
        <v>24265.5</v>
      </c>
      <c r="Q43" s="6">
        <f t="shared" si="21"/>
        <v>22085030.190000001</v>
      </c>
      <c r="R43" s="10">
        <f t="shared" si="22"/>
        <v>19840061.75</v>
      </c>
      <c r="S43" s="10">
        <v>12927720.35</v>
      </c>
      <c r="T43" s="10">
        <f t="shared" si="23"/>
        <v>6912341.4000000004</v>
      </c>
      <c r="U43" s="10">
        <v>1357699</v>
      </c>
      <c r="V43" s="10">
        <v>5554642.4000000004</v>
      </c>
      <c r="W43" s="10">
        <v>1216489</v>
      </c>
      <c r="X43" s="10">
        <f t="shared" si="24"/>
        <v>576320.5</v>
      </c>
      <c r="Y43" s="10">
        <v>55964.65</v>
      </c>
      <c r="Z43" s="10">
        <v>520355.85</v>
      </c>
      <c r="AA43" s="10">
        <f t="shared" si="25"/>
        <v>452158.94</v>
      </c>
      <c r="AB43" s="10">
        <v>0</v>
      </c>
      <c r="AC43" s="10">
        <v>0</v>
      </c>
      <c r="AD43" s="10">
        <v>452158.94</v>
      </c>
      <c r="AE43" s="6"/>
      <c r="AF43" s="10">
        <v>460371.85</v>
      </c>
      <c r="AG43" s="10">
        <f t="shared" si="26"/>
        <v>27885066.740000002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14.1" customHeight="1" x14ac:dyDescent="0.25">
      <c r="A44" s="1" t="s">
        <v>91</v>
      </c>
      <c r="B44" s="1" t="s">
        <v>92</v>
      </c>
      <c r="C44" s="5">
        <f t="shared" si="19"/>
        <v>7419403.2200000007</v>
      </c>
      <c r="D44" s="6">
        <v>68742.850000000006</v>
      </c>
      <c r="E44" s="6">
        <v>55225.2</v>
      </c>
      <c r="F44" s="6">
        <v>697950.49</v>
      </c>
      <c r="G44" s="6">
        <v>3510</v>
      </c>
      <c r="H44" s="6">
        <v>7294.5</v>
      </c>
      <c r="I44" s="6">
        <v>915031.25</v>
      </c>
      <c r="J44" s="6">
        <v>652.25</v>
      </c>
      <c r="K44" s="6">
        <f t="shared" si="20"/>
        <v>562081.68000000005</v>
      </c>
      <c r="L44" s="10">
        <v>173250.16</v>
      </c>
      <c r="M44" s="10">
        <v>247962.75</v>
      </c>
      <c r="N44" s="10">
        <v>124912.87</v>
      </c>
      <c r="O44" s="10">
        <v>15955.9</v>
      </c>
      <c r="P44" s="6">
        <v>0</v>
      </c>
      <c r="Q44" s="6">
        <f t="shared" si="21"/>
        <v>5108915</v>
      </c>
      <c r="R44" s="10">
        <f t="shared" si="22"/>
        <v>4344400.1500000004</v>
      </c>
      <c r="S44" s="10">
        <v>3388886.95</v>
      </c>
      <c r="T44" s="10">
        <f t="shared" si="23"/>
        <v>955513.2</v>
      </c>
      <c r="U44" s="10">
        <v>313633.2</v>
      </c>
      <c r="V44" s="10">
        <v>641880</v>
      </c>
      <c r="W44" s="10">
        <v>419603</v>
      </c>
      <c r="X44" s="10">
        <f t="shared" si="24"/>
        <v>206411.84999999998</v>
      </c>
      <c r="Y44" s="10">
        <v>28.05</v>
      </c>
      <c r="Z44" s="10">
        <v>206383.8</v>
      </c>
      <c r="AA44" s="10">
        <f t="shared" si="25"/>
        <v>138500</v>
      </c>
      <c r="AB44" s="10">
        <v>0</v>
      </c>
      <c r="AC44" s="10">
        <v>0</v>
      </c>
      <c r="AD44" s="10">
        <v>138500</v>
      </c>
      <c r="AE44" s="6"/>
      <c r="AF44" s="10">
        <v>138500</v>
      </c>
      <c r="AG44" s="10">
        <f t="shared" si="26"/>
        <v>7280903.2200000007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14.1" customHeight="1" x14ac:dyDescent="0.25">
      <c r="A45" s="1" t="s">
        <v>93</v>
      </c>
      <c r="B45" s="1" t="s">
        <v>94</v>
      </c>
      <c r="C45" s="5">
        <f t="shared" si="19"/>
        <v>10241901.809999999</v>
      </c>
      <c r="D45" s="6">
        <v>74146.100000000006</v>
      </c>
      <c r="E45" s="6">
        <v>48195.1</v>
      </c>
      <c r="F45" s="6">
        <v>146659.1</v>
      </c>
      <c r="G45" s="6">
        <v>13151.95</v>
      </c>
      <c r="H45" s="6">
        <v>13929.85</v>
      </c>
      <c r="I45" s="6">
        <v>44379.9</v>
      </c>
      <c r="J45" s="6">
        <v>32146.95</v>
      </c>
      <c r="K45" s="6">
        <f t="shared" si="20"/>
        <v>1196451.05</v>
      </c>
      <c r="L45" s="10">
        <v>413873.2</v>
      </c>
      <c r="M45" s="10">
        <v>525725.55000000005</v>
      </c>
      <c r="N45" s="10">
        <v>218302.2</v>
      </c>
      <c r="O45" s="10">
        <v>38550.1</v>
      </c>
      <c r="P45" s="6">
        <v>212085.38</v>
      </c>
      <c r="Q45" s="6">
        <f t="shared" si="21"/>
        <v>8460756.4299999997</v>
      </c>
      <c r="R45" s="10">
        <f t="shared" si="22"/>
        <v>6398677.6800000006</v>
      </c>
      <c r="S45" s="10">
        <v>4989177.4000000004</v>
      </c>
      <c r="T45" s="10">
        <f t="shared" si="23"/>
        <v>1409500.28</v>
      </c>
      <c r="U45" s="10">
        <v>625217.9</v>
      </c>
      <c r="V45" s="10">
        <v>784282.38</v>
      </c>
      <c r="W45" s="10">
        <v>110499</v>
      </c>
      <c r="X45" s="10">
        <f t="shared" si="24"/>
        <v>326310.55</v>
      </c>
      <c r="Y45" s="10">
        <v>42435.35</v>
      </c>
      <c r="Z45" s="10">
        <v>283875.20000000001</v>
      </c>
      <c r="AA45" s="10">
        <f t="shared" si="25"/>
        <v>1625269.2</v>
      </c>
      <c r="AB45" s="10">
        <v>0</v>
      </c>
      <c r="AC45" s="10">
        <v>21044.2</v>
      </c>
      <c r="AD45" s="10">
        <v>1604225</v>
      </c>
      <c r="AE45" s="6"/>
      <c r="AF45" s="10">
        <v>47000</v>
      </c>
      <c r="AG45" s="10">
        <f t="shared" si="26"/>
        <v>10194901.809999999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14.1" customHeight="1" x14ac:dyDescent="0.25">
      <c r="A46" s="1" t="s">
        <v>95</v>
      </c>
      <c r="B46" s="1" t="s">
        <v>96</v>
      </c>
      <c r="C46" s="5">
        <f t="shared" si="19"/>
        <v>12322953.240000002</v>
      </c>
      <c r="D46" s="6">
        <v>223551.15</v>
      </c>
      <c r="E46" s="6">
        <v>129286</v>
      </c>
      <c r="F46" s="6">
        <v>284404.61</v>
      </c>
      <c r="G46" s="6">
        <v>118790.1</v>
      </c>
      <c r="H46" s="6">
        <v>21525.599999999999</v>
      </c>
      <c r="I46" s="6">
        <v>61141.25</v>
      </c>
      <c r="J46" s="6">
        <v>50479.4</v>
      </c>
      <c r="K46" s="6">
        <f t="shared" si="20"/>
        <v>1257999.5900000001</v>
      </c>
      <c r="L46" s="10">
        <v>356463</v>
      </c>
      <c r="M46" s="10">
        <v>575582.15</v>
      </c>
      <c r="N46" s="10">
        <v>270001.19</v>
      </c>
      <c r="O46" s="10">
        <v>55953.25</v>
      </c>
      <c r="P46" s="6">
        <v>0</v>
      </c>
      <c r="Q46" s="6">
        <f t="shared" si="21"/>
        <v>10175775.540000001</v>
      </c>
      <c r="R46" s="10">
        <f t="shared" si="22"/>
        <v>8834784.2400000002</v>
      </c>
      <c r="S46" s="10">
        <v>6757246.6500000004</v>
      </c>
      <c r="T46" s="10">
        <f t="shared" si="23"/>
        <v>2077537.5899999999</v>
      </c>
      <c r="U46" s="10">
        <v>307104.65000000002</v>
      </c>
      <c r="V46" s="10">
        <v>1770432.94</v>
      </c>
      <c r="W46" s="10">
        <v>827688</v>
      </c>
      <c r="X46" s="10">
        <f t="shared" si="24"/>
        <v>197271.8</v>
      </c>
      <c r="Y46" s="10">
        <v>21.8</v>
      </c>
      <c r="Z46" s="10">
        <v>197250</v>
      </c>
      <c r="AA46" s="10">
        <f t="shared" si="25"/>
        <v>316031.5</v>
      </c>
      <c r="AB46" s="10">
        <v>30000</v>
      </c>
      <c r="AC46" s="10">
        <v>0</v>
      </c>
      <c r="AD46" s="10">
        <v>286031.5</v>
      </c>
      <c r="AE46" s="6"/>
      <c r="AF46" s="10">
        <v>286031.5</v>
      </c>
      <c r="AG46" s="10">
        <f t="shared" si="26"/>
        <v>12036921.740000002</v>
      </c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14.1" customHeight="1" x14ac:dyDescent="0.25">
      <c r="A47" s="1" t="s">
        <v>97</v>
      </c>
      <c r="B47" s="1" t="s">
        <v>98</v>
      </c>
      <c r="C47" s="5">
        <f t="shared" si="19"/>
        <v>10187177.210000001</v>
      </c>
      <c r="D47" s="6">
        <v>37978.58</v>
      </c>
      <c r="E47" s="6">
        <v>203629.7</v>
      </c>
      <c r="F47" s="6">
        <v>203903.8</v>
      </c>
      <c r="G47" s="6">
        <v>2140</v>
      </c>
      <c r="H47" s="6">
        <v>7441.35</v>
      </c>
      <c r="I47" s="6">
        <v>1329486.81</v>
      </c>
      <c r="J47" s="6">
        <v>16614.349999999999</v>
      </c>
      <c r="K47" s="6">
        <f t="shared" si="20"/>
        <v>1005154.75</v>
      </c>
      <c r="L47" s="10">
        <v>446821.7</v>
      </c>
      <c r="M47" s="10">
        <v>320514.09999999998</v>
      </c>
      <c r="N47" s="10">
        <v>216377.85</v>
      </c>
      <c r="O47" s="10">
        <v>21441.1</v>
      </c>
      <c r="P47" s="6">
        <v>6650</v>
      </c>
      <c r="Q47" s="6">
        <f t="shared" si="21"/>
        <v>7374177.8700000001</v>
      </c>
      <c r="R47" s="10">
        <f t="shared" si="22"/>
        <v>6254308.8200000003</v>
      </c>
      <c r="S47" s="10">
        <v>5171490.32</v>
      </c>
      <c r="T47" s="10">
        <f t="shared" si="23"/>
        <v>1082818.5</v>
      </c>
      <c r="U47" s="10">
        <v>283409.34999999998</v>
      </c>
      <c r="V47" s="10">
        <v>799409.15</v>
      </c>
      <c r="W47" s="10">
        <v>761781</v>
      </c>
      <c r="X47" s="10">
        <f t="shared" si="24"/>
        <v>183579.25</v>
      </c>
      <c r="Y47" s="10">
        <v>16.350000000000001</v>
      </c>
      <c r="Z47" s="10">
        <v>183562.9</v>
      </c>
      <c r="AA47" s="10">
        <f t="shared" si="25"/>
        <v>174508.79999999999</v>
      </c>
      <c r="AB47" s="10">
        <v>0</v>
      </c>
      <c r="AC47" s="10">
        <v>0</v>
      </c>
      <c r="AD47" s="10">
        <v>174508.79999999999</v>
      </c>
      <c r="AE47" s="6"/>
      <c r="AF47" s="10">
        <v>174508.79999999999</v>
      </c>
      <c r="AG47" s="10">
        <f t="shared" si="26"/>
        <v>10012668.41</v>
      </c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14.1" customHeight="1" x14ac:dyDescent="0.25">
      <c r="A48" s="1" t="s">
        <v>99</v>
      </c>
      <c r="B48" s="1" t="s">
        <v>100</v>
      </c>
      <c r="C48" s="5">
        <f t="shared" si="19"/>
        <v>5931700.7000000002</v>
      </c>
      <c r="D48" s="6">
        <v>58858.95</v>
      </c>
      <c r="E48" s="6">
        <v>91349.95</v>
      </c>
      <c r="F48" s="6">
        <v>97790.3</v>
      </c>
      <c r="G48" s="6">
        <v>28544.400000000001</v>
      </c>
      <c r="H48" s="6">
        <v>7347.65</v>
      </c>
      <c r="I48" s="6">
        <v>10082.5</v>
      </c>
      <c r="J48" s="6">
        <v>7910</v>
      </c>
      <c r="K48" s="6">
        <f t="shared" si="20"/>
        <v>866966.25</v>
      </c>
      <c r="L48" s="10">
        <v>238478.2</v>
      </c>
      <c r="M48" s="10">
        <v>500581</v>
      </c>
      <c r="N48" s="10">
        <v>120135.05</v>
      </c>
      <c r="O48" s="10">
        <v>7772</v>
      </c>
      <c r="P48" s="6">
        <v>0</v>
      </c>
      <c r="Q48" s="6">
        <f t="shared" si="21"/>
        <v>4762850.7</v>
      </c>
      <c r="R48" s="10">
        <f t="shared" si="22"/>
        <v>3787307</v>
      </c>
      <c r="S48" s="10">
        <v>2799635.2</v>
      </c>
      <c r="T48" s="10">
        <f t="shared" si="23"/>
        <v>987671.8</v>
      </c>
      <c r="U48" s="10">
        <v>384163.45</v>
      </c>
      <c r="V48" s="10">
        <v>603508.35</v>
      </c>
      <c r="W48" s="10">
        <v>474417</v>
      </c>
      <c r="X48" s="10">
        <f t="shared" si="24"/>
        <v>178502.5</v>
      </c>
      <c r="Y48" s="10">
        <v>7.5</v>
      </c>
      <c r="Z48" s="10">
        <v>178495</v>
      </c>
      <c r="AA48" s="10">
        <f t="shared" si="25"/>
        <v>322624.2</v>
      </c>
      <c r="AB48" s="10">
        <v>155000</v>
      </c>
      <c r="AC48" s="10">
        <v>0</v>
      </c>
      <c r="AD48" s="10">
        <v>167624.20000000001</v>
      </c>
      <c r="AE48" s="6"/>
      <c r="AF48" s="10">
        <v>137106.5</v>
      </c>
      <c r="AG48" s="10">
        <f t="shared" si="26"/>
        <v>5794594.2000000002</v>
      </c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14.1" customHeight="1" x14ac:dyDescent="0.25">
      <c r="A49" s="1" t="s">
        <v>101</v>
      </c>
      <c r="B49" s="1" t="s">
        <v>102</v>
      </c>
      <c r="C49" s="5">
        <f t="shared" si="19"/>
        <v>3706570.0900000003</v>
      </c>
      <c r="D49" s="6">
        <v>52559.1</v>
      </c>
      <c r="E49" s="6">
        <v>137283.65</v>
      </c>
      <c r="F49" s="6">
        <v>53517.94</v>
      </c>
      <c r="G49" s="6">
        <v>31704.5</v>
      </c>
      <c r="H49" s="6">
        <v>2687.4</v>
      </c>
      <c r="I49" s="6">
        <v>10429</v>
      </c>
      <c r="J49" s="6">
        <v>19005</v>
      </c>
      <c r="K49" s="6">
        <f t="shared" si="20"/>
        <v>438422.7</v>
      </c>
      <c r="L49" s="10">
        <v>222664.1</v>
      </c>
      <c r="M49" s="10">
        <v>135227.9</v>
      </c>
      <c r="N49" s="10">
        <v>75530.7</v>
      </c>
      <c r="O49" s="10">
        <v>5000</v>
      </c>
      <c r="P49" s="6">
        <v>0</v>
      </c>
      <c r="Q49" s="6">
        <f t="shared" si="21"/>
        <v>2960960.8000000003</v>
      </c>
      <c r="R49" s="10">
        <f t="shared" si="22"/>
        <v>2530112.9</v>
      </c>
      <c r="S49" s="10">
        <v>2014644.7</v>
      </c>
      <c r="T49" s="10">
        <f t="shared" si="23"/>
        <v>515468.2</v>
      </c>
      <c r="U49" s="10">
        <v>72498.7</v>
      </c>
      <c r="V49" s="10">
        <v>442969.5</v>
      </c>
      <c r="W49" s="10">
        <v>302263</v>
      </c>
      <c r="X49" s="10">
        <f t="shared" si="24"/>
        <v>43601.200000000004</v>
      </c>
      <c r="Y49" s="10">
        <v>3.8</v>
      </c>
      <c r="Z49" s="10">
        <v>43597.4</v>
      </c>
      <c r="AA49" s="10">
        <f t="shared" si="25"/>
        <v>84983.7</v>
      </c>
      <c r="AB49" s="10">
        <v>0</v>
      </c>
      <c r="AC49" s="10">
        <v>0</v>
      </c>
      <c r="AD49" s="10">
        <v>84983.7</v>
      </c>
      <c r="AE49" s="6"/>
      <c r="AF49" s="10">
        <v>97438.7</v>
      </c>
      <c r="AG49" s="10">
        <f t="shared" si="26"/>
        <v>3609131.39</v>
      </c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14.1" customHeight="1" x14ac:dyDescent="0.25">
      <c r="A50" s="1">
        <v>2117</v>
      </c>
      <c r="B50" s="1" t="s">
        <v>453</v>
      </c>
      <c r="C50" s="5">
        <f t="shared" si="19"/>
        <v>11934348.030000001</v>
      </c>
      <c r="D50" s="6">
        <v>128492.11</v>
      </c>
      <c r="E50" s="6">
        <v>100822.65</v>
      </c>
      <c r="F50" s="6">
        <v>162921.35</v>
      </c>
      <c r="G50" s="6">
        <v>21962.5</v>
      </c>
      <c r="H50" s="6">
        <v>13812.5</v>
      </c>
      <c r="I50" s="6">
        <v>0</v>
      </c>
      <c r="J50" s="6">
        <v>91338.05</v>
      </c>
      <c r="K50" s="6">
        <f t="shared" si="20"/>
        <v>1839445.4899999998</v>
      </c>
      <c r="L50" s="10">
        <v>418673.95</v>
      </c>
      <c r="M50" s="10">
        <v>556264.21</v>
      </c>
      <c r="N50" s="10">
        <v>831397.6</v>
      </c>
      <c r="O50" s="10">
        <v>33109.730000000003</v>
      </c>
      <c r="P50" s="6">
        <v>0</v>
      </c>
      <c r="Q50" s="6">
        <f t="shared" si="21"/>
        <v>9575553.3800000008</v>
      </c>
      <c r="R50" s="10">
        <f t="shared" si="22"/>
        <v>6666245.9600000009</v>
      </c>
      <c r="S50" s="10">
        <v>5151243.6500000004</v>
      </c>
      <c r="T50" s="10">
        <f t="shared" si="23"/>
        <v>1515002.31</v>
      </c>
      <c r="U50" s="10">
        <v>311816.7</v>
      </c>
      <c r="V50" s="10">
        <v>1203185.6100000001</v>
      </c>
      <c r="W50" s="10">
        <v>679325</v>
      </c>
      <c r="X50" s="10">
        <f t="shared" si="24"/>
        <v>1009462.0700000001</v>
      </c>
      <c r="Y50" s="10">
        <v>64.8</v>
      </c>
      <c r="Z50" s="10">
        <v>1009397.27</v>
      </c>
      <c r="AA50" s="10">
        <f t="shared" si="25"/>
        <v>1220520.3500000001</v>
      </c>
      <c r="AB50" s="10">
        <v>546738.55000000005</v>
      </c>
      <c r="AC50" s="10">
        <v>0</v>
      </c>
      <c r="AD50" s="10">
        <v>673781.8</v>
      </c>
      <c r="AE50" s="6"/>
      <c r="AF50" s="10">
        <v>1732927.57</v>
      </c>
      <c r="AG50" s="10">
        <f t="shared" si="26"/>
        <v>10201420.460000001</v>
      </c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14.1" customHeight="1" x14ac:dyDescent="0.25">
      <c r="C51" s="5"/>
      <c r="D51" s="6"/>
      <c r="E51" s="6"/>
      <c r="F51" s="6"/>
      <c r="G51" s="6"/>
      <c r="H51" s="6"/>
      <c r="I51" s="6"/>
      <c r="J51" s="6"/>
      <c r="K51" s="6"/>
      <c r="L51" s="10"/>
      <c r="M51" s="10"/>
      <c r="N51" s="10"/>
      <c r="O51" s="10"/>
      <c r="P51" s="6"/>
      <c r="Q51" s="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6"/>
      <c r="AF51" s="10"/>
      <c r="AG51" s="10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s="2" customFormat="1" ht="14.1" customHeight="1" x14ac:dyDescent="0.25">
      <c r="B52" s="2" t="s">
        <v>103</v>
      </c>
      <c r="C52" s="5">
        <f t="shared" ref="C52:AD52" si="27">SUM(C53:C77)</f>
        <v>313546705.51000005</v>
      </c>
      <c r="D52" s="5">
        <f t="shared" si="27"/>
        <v>12890814.230000004</v>
      </c>
      <c r="E52" s="5">
        <f t="shared" si="27"/>
        <v>6582700.580000001</v>
      </c>
      <c r="F52" s="5">
        <f t="shared" si="27"/>
        <v>6475573</v>
      </c>
      <c r="G52" s="5">
        <f t="shared" si="27"/>
        <v>2223318.27</v>
      </c>
      <c r="H52" s="5">
        <f t="shared" si="27"/>
        <v>355755.55999999994</v>
      </c>
      <c r="I52" s="5">
        <f t="shared" si="27"/>
        <v>19582875.370000001</v>
      </c>
      <c r="J52" s="5">
        <f t="shared" si="27"/>
        <v>10900429.93</v>
      </c>
      <c r="K52" s="5">
        <f t="shared" si="27"/>
        <v>28973288.969999995</v>
      </c>
      <c r="L52" s="9">
        <f>SUM(L53:L77)</f>
        <v>8257098.2299999977</v>
      </c>
      <c r="M52" s="9">
        <f t="shared" si="27"/>
        <v>13017075.359999999</v>
      </c>
      <c r="N52" s="9">
        <f t="shared" si="27"/>
        <v>6422528.7300000004</v>
      </c>
      <c r="O52" s="9">
        <f t="shared" si="27"/>
        <v>1276586.6499999999</v>
      </c>
      <c r="P52" s="5">
        <f t="shared" si="27"/>
        <v>4727969.41</v>
      </c>
      <c r="Q52" s="5">
        <f t="shared" si="27"/>
        <v>220833980.19</v>
      </c>
      <c r="R52" s="9">
        <f t="shared" si="27"/>
        <v>188564074.73999998</v>
      </c>
      <c r="S52" s="9">
        <f t="shared" si="27"/>
        <v>134679760.85999998</v>
      </c>
      <c r="T52" s="9">
        <f t="shared" si="27"/>
        <v>53884313.87999998</v>
      </c>
      <c r="U52" s="9">
        <f t="shared" si="27"/>
        <v>15387755.15</v>
      </c>
      <c r="V52" s="9">
        <f t="shared" si="27"/>
        <v>38496558.730000004</v>
      </c>
      <c r="W52" s="9">
        <f t="shared" si="27"/>
        <v>7240521</v>
      </c>
      <c r="X52" s="9">
        <f t="shared" si="27"/>
        <v>9110051.6899999995</v>
      </c>
      <c r="Y52" s="9">
        <f t="shared" si="27"/>
        <v>1894944.08</v>
      </c>
      <c r="Z52" s="9">
        <f t="shared" si="27"/>
        <v>7215107.6099999985</v>
      </c>
      <c r="AA52" s="9">
        <f t="shared" si="27"/>
        <v>15919332.76</v>
      </c>
      <c r="AB52" s="9">
        <f t="shared" si="27"/>
        <v>945281.65</v>
      </c>
      <c r="AC52" s="9">
        <f t="shared" si="27"/>
        <v>777990.95</v>
      </c>
      <c r="AD52" s="9">
        <f t="shared" si="27"/>
        <v>14196060.16</v>
      </c>
      <c r="AE52" s="5"/>
      <c r="AF52" s="9">
        <f>SUM(AF53:AF77)</f>
        <v>32898534.609999996</v>
      </c>
      <c r="AG52" s="9">
        <f>SUM(AG53:AG77)</f>
        <v>280648170.89999998</v>
      </c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ht="14.1" customHeight="1" x14ac:dyDescent="0.25">
      <c r="A53" s="1" t="s">
        <v>104</v>
      </c>
      <c r="B53" s="1" t="s">
        <v>105</v>
      </c>
      <c r="C53" s="5">
        <f t="shared" ref="C53:C77" si="28">SUM(D53:K53,P53,Q53)</f>
        <v>7986644.0000000009</v>
      </c>
      <c r="D53" s="6">
        <v>19991.91</v>
      </c>
      <c r="E53" s="6">
        <v>69723.34</v>
      </c>
      <c r="F53" s="6">
        <v>92080.25</v>
      </c>
      <c r="G53" s="6">
        <v>2364</v>
      </c>
      <c r="H53" s="6">
        <v>2074.83</v>
      </c>
      <c r="I53" s="6">
        <v>5219</v>
      </c>
      <c r="J53" s="6">
        <v>938</v>
      </c>
      <c r="K53" s="6">
        <f t="shared" ref="K53:K77" si="29">SUM(L53:O53)</f>
        <v>1054590.9000000001</v>
      </c>
      <c r="L53" s="10">
        <v>553434.80000000005</v>
      </c>
      <c r="M53" s="10">
        <v>262623.90000000002</v>
      </c>
      <c r="N53" s="10">
        <v>160473.95000000001</v>
      </c>
      <c r="O53" s="10">
        <v>78058.25</v>
      </c>
      <c r="P53" s="6">
        <v>695096.17</v>
      </c>
      <c r="Q53" s="6">
        <f t="shared" ref="Q53:Q77" si="30">SUM(R53,W53:X53,AA53)</f>
        <v>6044565.6000000006</v>
      </c>
      <c r="R53" s="10">
        <f t="shared" ref="R53:R77" si="31">SUM(S53:T53)</f>
        <v>4344855.95</v>
      </c>
      <c r="S53" s="10">
        <v>3278705.1</v>
      </c>
      <c r="T53" s="10">
        <f t="shared" ref="T53:T77" si="32">SUM(U53:V53)</f>
        <v>1066150.8500000001</v>
      </c>
      <c r="U53" s="10">
        <v>166194.35</v>
      </c>
      <c r="V53" s="10">
        <v>899956.5</v>
      </c>
      <c r="W53" s="10">
        <v>610434</v>
      </c>
      <c r="X53" s="10">
        <f t="shared" ref="X53:X77" si="33">SUM(Y53:Z53)</f>
        <v>766520.5</v>
      </c>
      <c r="Y53" s="10">
        <v>3873.44</v>
      </c>
      <c r="Z53" s="10">
        <v>762647.06</v>
      </c>
      <c r="AA53" s="10">
        <f t="shared" ref="AA53:AA77" si="34">SUM(AB53:AD53)</f>
        <v>322755.15000000002</v>
      </c>
      <c r="AB53" s="10">
        <v>24665</v>
      </c>
      <c r="AC53" s="10">
        <v>1476</v>
      </c>
      <c r="AD53" s="10">
        <v>296614.15000000002</v>
      </c>
      <c r="AE53" s="6"/>
      <c r="AF53" s="10">
        <v>320466.64</v>
      </c>
      <c r="AG53" s="10">
        <f t="shared" ref="AG53:AG77" si="35">C53-AF53</f>
        <v>7666177.3600000013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14.1" customHeight="1" x14ac:dyDescent="0.25">
      <c r="A54" s="1" t="s">
        <v>106</v>
      </c>
      <c r="B54" s="1" t="s">
        <v>107</v>
      </c>
      <c r="C54" s="5">
        <f t="shared" si="28"/>
        <v>8785176.2100000009</v>
      </c>
      <c r="D54" s="6">
        <v>36613.42</v>
      </c>
      <c r="E54" s="6">
        <v>44019.25</v>
      </c>
      <c r="F54" s="6">
        <v>123839.85</v>
      </c>
      <c r="G54" s="6">
        <v>15927.55</v>
      </c>
      <c r="H54" s="6">
        <v>3481.3</v>
      </c>
      <c r="I54" s="6">
        <v>4893.75</v>
      </c>
      <c r="J54" s="6">
        <v>78906.55</v>
      </c>
      <c r="K54" s="6">
        <f t="shared" si="29"/>
        <v>873076.99000000011</v>
      </c>
      <c r="L54" s="10">
        <v>270213.7</v>
      </c>
      <c r="M54" s="10">
        <v>373691.14</v>
      </c>
      <c r="N54" s="10">
        <v>198541.55</v>
      </c>
      <c r="O54" s="10">
        <v>30630.6</v>
      </c>
      <c r="P54" s="6">
        <v>67599.05</v>
      </c>
      <c r="Q54" s="6">
        <f t="shared" si="30"/>
        <v>7536818.5</v>
      </c>
      <c r="R54" s="10">
        <f t="shared" si="31"/>
        <v>6183636</v>
      </c>
      <c r="S54" s="10">
        <v>4740821.9000000004</v>
      </c>
      <c r="T54" s="10">
        <f t="shared" si="32"/>
        <v>1442814.1</v>
      </c>
      <c r="U54" s="10">
        <v>435317.3</v>
      </c>
      <c r="V54" s="10">
        <v>1007496.8</v>
      </c>
      <c r="W54" s="10">
        <v>164311</v>
      </c>
      <c r="X54" s="10">
        <f t="shared" si="33"/>
        <v>662276.30000000005</v>
      </c>
      <c r="Y54" s="10">
        <v>3060.25</v>
      </c>
      <c r="Z54" s="10">
        <v>659216.05000000005</v>
      </c>
      <c r="AA54" s="10">
        <f t="shared" si="34"/>
        <v>526595.19999999995</v>
      </c>
      <c r="AB54" s="10">
        <v>0</v>
      </c>
      <c r="AC54" s="10">
        <v>0</v>
      </c>
      <c r="AD54" s="10">
        <v>526595.19999999995</v>
      </c>
      <c r="AE54" s="6"/>
      <c r="AF54" s="10">
        <v>777145</v>
      </c>
      <c r="AG54" s="10">
        <f t="shared" si="35"/>
        <v>8008031.2100000009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ht="14.1" customHeight="1" x14ac:dyDescent="0.25">
      <c r="A55" s="1" t="s">
        <v>108</v>
      </c>
      <c r="B55" s="1" t="s">
        <v>109</v>
      </c>
      <c r="C55" s="5">
        <f t="shared" si="28"/>
        <v>2822605.3499999996</v>
      </c>
      <c r="D55" s="6">
        <v>23872.2</v>
      </c>
      <c r="E55" s="6">
        <v>24274</v>
      </c>
      <c r="F55" s="6">
        <v>2490</v>
      </c>
      <c r="G55" s="6">
        <v>16698.75</v>
      </c>
      <c r="H55" s="6">
        <v>473.7</v>
      </c>
      <c r="I55" s="6">
        <v>831.2</v>
      </c>
      <c r="J55" s="6">
        <v>2175</v>
      </c>
      <c r="K55" s="6">
        <f t="shared" si="29"/>
        <v>315335.05</v>
      </c>
      <c r="L55" s="10">
        <v>112738.8</v>
      </c>
      <c r="M55" s="10">
        <v>136044.79999999999</v>
      </c>
      <c r="N55" s="10">
        <v>52448.95</v>
      </c>
      <c r="O55" s="10">
        <v>14102.5</v>
      </c>
      <c r="P55" s="6">
        <v>600</v>
      </c>
      <c r="Q55" s="6">
        <f t="shared" si="30"/>
        <v>2435855.4499999997</v>
      </c>
      <c r="R55" s="10">
        <f t="shared" si="31"/>
        <v>2098901.25</v>
      </c>
      <c r="S55" s="10">
        <v>1465778.4</v>
      </c>
      <c r="T55" s="10">
        <f t="shared" si="32"/>
        <v>633122.85</v>
      </c>
      <c r="U55" s="10">
        <v>400798.6</v>
      </c>
      <c r="V55" s="10">
        <v>232324.25</v>
      </c>
      <c r="W55" s="10">
        <v>166010</v>
      </c>
      <c r="X55" s="10">
        <f t="shared" si="33"/>
        <v>27459.15</v>
      </c>
      <c r="Y55" s="10">
        <v>4999.1499999999996</v>
      </c>
      <c r="Z55" s="10">
        <v>22460</v>
      </c>
      <c r="AA55" s="10">
        <f t="shared" si="34"/>
        <v>143485.04999999999</v>
      </c>
      <c r="AB55" s="10">
        <v>0</v>
      </c>
      <c r="AC55" s="10">
        <v>0</v>
      </c>
      <c r="AD55" s="10">
        <v>143485.04999999999</v>
      </c>
      <c r="AE55" s="6"/>
      <c r="AF55" s="10">
        <v>143485.04999999999</v>
      </c>
      <c r="AG55" s="10">
        <f t="shared" si="35"/>
        <v>2679120.2999999998</v>
      </c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ht="14.1" customHeight="1" x14ac:dyDescent="0.25">
      <c r="A56" s="1" t="s">
        <v>110</v>
      </c>
      <c r="B56" s="1" t="s">
        <v>111</v>
      </c>
      <c r="C56" s="5">
        <f t="shared" si="28"/>
        <v>16473449.859999999</v>
      </c>
      <c r="D56" s="6">
        <v>3075938.15</v>
      </c>
      <c r="E56" s="6">
        <v>858502.41</v>
      </c>
      <c r="F56" s="6">
        <v>338689.74</v>
      </c>
      <c r="G56" s="6">
        <v>188043.41</v>
      </c>
      <c r="H56" s="6">
        <v>4904.7</v>
      </c>
      <c r="I56" s="6">
        <v>6970</v>
      </c>
      <c r="J56" s="6">
        <v>342576.55</v>
      </c>
      <c r="K56" s="6">
        <f t="shared" si="29"/>
        <v>1458495.95</v>
      </c>
      <c r="L56" s="10">
        <v>575731.11</v>
      </c>
      <c r="M56" s="10">
        <v>575036.77</v>
      </c>
      <c r="N56" s="10">
        <v>248013.37</v>
      </c>
      <c r="O56" s="10">
        <v>59714.7</v>
      </c>
      <c r="P56" s="6">
        <v>309622.83</v>
      </c>
      <c r="Q56" s="6">
        <f t="shared" si="30"/>
        <v>9889706.1199999992</v>
      </c>
      <c r="R56" s="10">
        <f t="shared" si="31"/>
        <v>8525678.5999999996</v>
      </c>
      <c r="S56" s="10">
        <v>6279245.5</v>
      </c>
      <c r="T56" s="10">
        <f t="shared" si="32"/>
        <v>2246433.1</v>
      </c>
      <c r="U56" s="10">
        <v>244187.95</v>
      </c>
      <c r="V56" s="10">
        <v>2002245.15</v>
      </c>
      <c r="W56" s="10">
        <v>675390</v>
      </c>
      <c r="X56" s="10">
        <f t="shared" si="33"/>
        <v>645708.82000000007</v>
      </c>
      <c r="Y56" s="10">
        <v>567184.52</v>
      </c>
      <c r="Z56" s="10">
        <v>78524.3</v>
      </c>
      <c r="AA56" s="10">
        <f t="shared" si="34"/>
        <v>42928.7</v>
      </c>
      <c r="AB56" s="10">
        <v>42928.7</v>
      </c>
      <c r="AC56" s="10">
        <v>0</v>
      </c>
      <c r="AD56" s="10">
        <v>0</v>
      </c>
      <c r="AE56" s="6"/>
      <c r="AF56" s="10">
        <v>3156157.87</v>
      </c>
      <c r="AG56" s="10">
        <f t="shared" si="35"/>
        <v>13317291.989999998</v>
      </c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ht="14.1" customHeight="1" x14ac:dyDescent="0.25">
      <c r="A57" s="1" t="s">
        <v>112</v>
      </c>
      <c r="B57" s="1" t="s">
        <v>113</v>
      </c>
      <c r="C57" s="5">
        <f t="shared" si="28"/>
        <v>140395405.13999999</v>
      </c>
      <c r="D57" s="6">
        <v>2979956.81</v>
      </c>
      <c r="E57" s="6">
        <v>3438994.24</v>
      </c>
      <c r="F57" s="6">
        <v>1582142.85</v>
      </c>
      <c r="G57" s="6">
        <v>911114.06</v>
      </c>
      <c r="H57" s="6">
        <v>158740.04999999999</v>
      </c>
      <c r="I57" s="6">
        <v>19018422.25</v>
      </c>
      <c r="J57" s="6">
        <v>8248018.4900000002</v>
      </c>
      <c r="K57" s="6">
        <f t="shared" si="29"/>
        <v>10875679.209999999</v>
      </c>
      <c r="L57" s="10">
        <v>1902233</v>
      </c>
      <c r="M57" s="10">
        <v>6130690.0199999996</v>
      </c>
      <c r="N57" s="10">
        <v>2751257.84</v>
      </c>
      <c r="O57" s="10">
        <v>91498.35</v>
      </c>
      <c r="P57" s="6">
        <v>1253878.1200000001</v>
      </c>
      <c r="Q57" s="6">
        <f t="shared" si="30"/>
        <v>91928459.060000002</v>
      </c>
      <c r="R57" s="10">
        <f t="shared" si="31"/>
        <v>81471077.420000002</v>
      </c>
      <c r="S57" s="10">
        <v>54257291.600000001</v>
      </c>
      <c r="T57" s="10">
        <f t="shared" si="32"/>
        <v>27213785.82</v>
      </c>
      <c r="U57" s="10">
        <v>8340781.75</v>
      </c>
      <c r="V57" s="10">
        <v>18873004.07</v>
      </c>
      <c r="W57" s="10">
        <v>1162620</v>
      </c>
      <c r="X57" s="10">
        <f t="shared" si="33"/>
        <v>2186961.29</v>
      </c>
      <c r="Y57" s="10">
        <v>1107696.49</v>
      </c>
      <c r="Z57" s="10">
        <v>1079264.8</v>
      </c>
      <c r="AA57" s="10">
        <f t="shared" si="34"/>
        <v>7107800.3500000006</v>
      </c>
      <c r="AB57" s="10">
        <v>0</v>
      </c>
      <c r="AC57" s="10">
        <v>742449.95</v>
      </c>
      <c r="AD57" s="10">
        <v>6365350.4000000004</v>
      </c>
      <c r="AE57" s="6"/>
      <c r="AF57" s="10">
        <v>14932426.65</v>
      </c>
      <c r="AG57" s="10">
        <f t="shared" si="35"/>
        <v>125462978.48999998</v>
      </c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ht="14.1" customHeight="1" x14ac:dyDescent="0.25">
      <c r="A58" s="1" t="s">
        <v>114</v>
      </c>
      <c r="B58" s="1" t="s">
        <v>115</v>
      </c>
      <c r="C58" s="5">
        <f t="shared" si="28"/>
        <v>1881531.0500000003</v>
      </c>
      <c r="D58" s="6">
        <v>265697.09999999998</v>
      </c>
      <c r="E58" s="6">
        <v>10604.15</v>
      </c>
      <c r="F58" s="6">
        <v>1400</v>
      </c>
      <c r="G58" s="6">
        <v>0</v>
      </c>
      <c r="H58" s="6">
        <v>557.29999999999995</v>
      </c>
      <c r="I58" s="6">
        <v>1309.0999999999999</v>
      </c>
      <c r="J58" s="6">
        <v>0</v>
      </c>
      <c r="K58" s="6">
        <f t="shared" si="29"/>
        <v>198739.15000000002</v>
      </c>
      <c r="L58" s="10">
        <v>53943.75</v>
      </c>
      <c r="M58" s="10">
        <v>106602.7</v>
      </c>
      <c r="N58" s="10">
        <v>38109.85</v>
      </c>
      <c r="O58" s="10">
        <v>82.85</v>
      </c>
      <c r="P58" s="6">
        <v>0</v>
      </c>
      <c r="Q58" s="6">
        <f t="shared" si="30"/>
        <v>1403224.2500000002</v>
      </c>
      <c r="R58" s="10">
        <f t="shared" si="31"/>
        <v>1199252.9500000002</v>
      </c>
      <c r="S58" s="10">
        <v>780125.05</v>
      </c>
      <c r="T58" s="10">
        <f t="shared" si="32"/>
        <v>419127.9</v>
      </c>
      <c r="U58" s="10">
        <v>206758.65</v>
      </c>
      <c r="V58" s="10">
        <v>212369.25</v>
      </c>
      <c r="W58" s="10">
        <v>17842</v>
      </c>
      <c r="X58" s="10">
        <f t="shared" si="33"/>
        <v>128652.25</v>
      </c>
      <c r="Y58" s="10">
        <v>2673</v>
      </c>
      <c r="Z58" s="10">
        <v>125979.25</v>
      </c>
      <c r="AA58" s="10">
        <f t="shared" si="34"/>
        <v>57477.05</v>
      </c>
      <c r="AB58" s="10">
        <v>0</v>
      </c>
      <c r="AC58" s="10">
        <v>0</v>
      </c>
      <c r="AD58" s="10">
        <v>57477.05</v>
      </c>
      <c r="AE58" s="6"/>
      <c r="AF58" s="10">
        <v>310809.3</v>
      </c>
      <c r="AG58" s="10">
        <f t="shared" si="35"/>
        <v>1570721.7500000002</v>
      </c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ht="14.1" customHeight="1" x14ac:dyDescent="0.25">
      <c r="A59" s="1" t="s">
        <v>116</v>
      </c>
      <c r="B59" s="1" t="s">
        <v>117</v>
      </c>
      <c r="C59" s="5">
        <f t="shared" si="28"/>
        <v>4725535.2</v>
      </c>
      <c r="D59" s="6">
        <v>96440.79</v>
      </c>
      <c r="E59" s="6">
        <v>33421.9</v>
      </c>
      <c r="F59" s="6">
        <v>181748.29</v>
      </c>
      <c r="G59" s="6">
        <v>59207.95</v>
      </c>
      <c r="H59" s="6">
        <v>2629.4</v>
      </c>
      <c r="I59" s="6">
        <v>8587.4</v>
      </c>
      <c r="J59" s="6">
        <v>89792.45</v>
      </c>
      <c r="K59" s="6">
        <f t="shared" si="29"/>
        <v>592373.85000000009</v>
      </c>
      <c r="L59" s="10">
        <v>245182.35</v>
      </c>
      <c r="M59" s="10">
        <v>183167.2</v>
      </c>
      <c r="N59" s="10">
        <v>150242.79999999999</v>
      </c>
      <c r="O59" s="10">
        <v>13781.5</v>
      </c>
      <c r="P59" s="6">
        <v>21555</v>
      </c>
      <c r="Q59" s="6">
        <f t="shared" si="30"/>
        <v>3639778.17</v>
      </c>
      <c r="R59" s="10">
        <f t="shared" si="31"/>
        <v>3062309.15</v>
      </c>
      <c r="S59" s="10">
        <v>2191226.5</v>
      </c>
      <c r="T59" s="10">
        <f t="shared" si="32"/>
        <v>871082.64999999991</v>
      </c>
      <c r="U59" s="10">
        <v>315496.3</v>
      </c>
      <c r="V59" s="10">
        <v>555586.35</v>
      </c>
      <c r="W59" s="10">
        <v>112301</v>
      </c>
      <c r="X59" s="10">
        <f t="shared" si="33"/>
        <v>340223.12</v>
      </c>
      <c r="Y59" s="10">
        <v>27379.87</v>
      </c>
      <c r="Z59" s="10">
        <v>312843.25</v>
      </c>
      <c r="AA59" s="10">
        <f t="shared" si="34"/>
        <v>124944.9</v>
      </c>
      <c r="AB59" s="10">
        <v>0</v>
      </c>
      <c r="AC59" s="10">
        <v>7465</v>
      </c>
      <c r="AD59" s="10">
        <v>117479.9</v>
      </c>
      <c r="AE59" s="6"/>
      <c r="AF59" s="10">
        <v>395620.04</v>
      </c>
      <c r="AG59" s="10">
        <f t="shared" si="35"/>
        <v>4329915.16</v>
      </c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ht="14.1" customHeight="1" x14ac:dyDescent="0.25">
      <c r="A60" s="1" t="s">
        <v>118</v>
      </c>
      <c r="B60" s="1" t="s">
        <v>119</v>
      </c>
      <c r="C60" s="5">
        <f t="shared" si="28"/>
        <v>3540562.74</v>
      </c>
      <c r="D60" s="6">
        <v>371987.27</v>
      </c>
      <c r="E60" s="6">
        <v>11043.9</v>
      </c>
      <c r="F60" s="6">
        <v>2440</v>
      </c>
      <c r="G60" s="6">
        <v>2181.4</v>
      </c>
      <c r="H60" s="6">
        <v>1620.8</v>
      </c>
      <c r="I60" s="6">
        <v>0</v>
      </c>
      <c r="J60" s="6">
        <v>405</v>
      </c>
      <c r="K60" s="6">
        <f t="shared" si="29"/>
        <v>324085.84999999998</v>
      </c>
      <c r="L60" s="10">
        <v>102488.9</v>
      </c>
      <c r="M60" s="10">
        <v>150070.15</v>
      </c>
      <c r="N60" s="10">
        <v>60604.6</v>
      </c>
      <c r="O60" s="10">
        <v>10922.2</v>
      </c>
      <c r="P60" s="6">
        <v>2796.05</v>
      </c>
      <c r="Q60" s="6">
        <f t="shared" si="30"/>
        <v>2824002.47</v>
      </c>
      <c r="R60" s="10">
        <f t="shared" si="31"/>
        <v>2638099.4</v>
      </c>
      <c r="S60" s="10">
        <v>2074792.5</v>
      </c>
      <c r="T60" s="10">
        <f t="shared" si="32"/>
        <v>563306.89999999991</v>
      </c>
      <c r="U60" s="10">
        <v>189237.05</v>
      </c>
      <c r="V60" s="10">
        <v>374069.85</v>
      </c>
      <c r="W60" s="10">
        <v>7361</v>
      </c>
      <c r="X60" s="10">
        <f t="shared" si="33"/>
        <v>10980.369999999999</v>
      </c>
      <c r="Y60" s="10">
        <v>3035.37</v>
      </c>
      <c r="Z60" s="10">
        <v>7945</v>
      </c>
      <c r="AA60" s="10">
        <f t="shared" si="34"/>
        <v>167561.70000000001</v>
      </c>
      <c r="AB60" s="10">
        <v>69000</v>
      </c>
      <c r="AC60" s="10">
        <v>0</v>
      </c>
      <c r="AD60" s="10">
        <v>98561.7</v>
      </c>
      <c r="AE60" s="6"/>
      <c r="AF60" s="10">
        <v>398143.05</v>
      </c>
      <c r="AG60" s="10">
        <f t="shared" si="35"/>
        <v>3142419.6900000004</v>
      </c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ht="14.1" customHeight="1" x14ac:dyDescent="0.25">
      <c r="A61" s="1" t="s">
        <v>120</v>
      </c>
      <c r="B61" s="1" t="s">
        <v>121</v>
      </c>
      <c r="C61" s="5">
        <f t="shared" si="28"/>
        <v>3511350.41</v>
      </c>
      <c r="D61" s="6">
        <v>124183.9</v>
      </c>
      <c r="E61" s="6">
        <v>43388.55</v>
      </c>
      <c r="F61" s="6">
        <v>184664.35</v>
      </c>
      <c r="G61" s="6">
        <v>316.35000000000002</v>
      </c>
      <c r="H61" s="6">
        <v>3799.3</v>
      </c>
      <c r="I61" s="6">
        <v>480</v>
      </c>
      <c r="J61" s="6">
        <v>6364.8</v>
      </c>
      <c r="K61" s="6">
        <f t="shared" si="29"/>
        <v>590223.56000000006</v>
      </c>
      <c r="L61" s="10">
        <v>187881.01</v>
      </c>
      <c r="M61" s="10">
        <v>296031</v>
      </c>
      <c r="N61" s="10">
        <v>84964.65</v>
      </c>
      <c r="O61" s="10">
        <v>21346.9</v>
      </c>
      <c r="P61" s="6">
        <v>3901.15</v>
      </c>
      <c r="Q61" s="6">
        <f t="shared" si="30"/>
        <v>2554028.4500000002</v>
      </c>
      <c r="R61" s="10">
        <f t="shared" si="31"/>
        <v>2215755.65</v>
      </c>
      <c r="S61" s="10">
        <v>1743656.3</v>
      </c>
      <c r="T61" s="10">
        <f t="shared" si="32"/>
        <v>472099.35</v>
      </c>
      <c r="U61" s="10">
        <v>137425.04999999999</v>
      </c>
      <c r="V61" s="10">
        <v>334674.3</v>
      </c>
      <c r="W61" s="10">
        <v>159431</v>
      </c>
      <c r="X61" s="10">
        <f t="shared" si="33"/>
        <v>157225.34999999998</v>
      </c>
      <c r="Y61" s="10">
        <v>23452.55</v>
      </c>
      <c r="Z61" s="10">
        <v>133772.79999999999</v>
      </c>
      <c r="AA61" s="10">
        <f t="shared" si="34"/>
        <v>21616.45</v>
      </c>
      <c r="AB61" s="10">
        <v>21616.45</v>
      </c>
      <c r="AC61" s="10">
        <v>0</v>
      </c>
      <c r="AD61" s="10">
        <v>0</v>
      </c>
      <c r="AE61" s="6"/>
      <c r="AF61" s="10">
        <v>107030.3</v>
      </c>
      <c r="AG61" s="10">
        <f t="shared" si="35"/>
        <v>3404320.1100000003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ht="14.1" customHeight="1" x14ac:dyDescent="0.25">
      <c r="A62" s="1" t="s">
        <v>122</v>
      </c>
      <c r="B62" s="1" t="s">
        <v>123</v>
      </c>
      <c r="C62" s="5">
        <f t="shared" si="28"/>
        <v>4436011.72</v>
      </c>
      <c r="D62" s="6">
        <v>281347.09999999998</v>
      </c>
      <c r="E62" s="6">
        <v>61239.05</v>
      </c>
      <c r="F62" s="6">
        <v>421635.92</v>
      </c>
      <c r="G62" s="6">
        <v>3160.75</v>
      </c>
      <c r="H62" s="6">
        <v>5382.4</v>
      </c>
      <c r="I62" s="6">
        <v>0</v>
      </c>
      <c r="J62" s="6">
        <v>49723.199999999997</v>
      </c>
      <c r="K62" s="6">
        <f t="shared" si="29"/>
        <v>383636.85</v>
      </c>
      <c r="L62" s="10">
        <v>81730.8</v>
      </c>
      <c r="M62" s="10">
        <v>150271.1</v>
      </c>
      <c r="N62" s="10">
        <v>126530.6</v>
      </c>
      <c r="O62" s="10">
        <v>25104.35</v>
      </c>
      <c r="P62" s="6">
        <v>469128.6</v>
      </c>
      <c r="Q62" s="6">
        <f t="shared" si="30"/>
        <v>2760757.8499999996</v>
      </c>
      <c r="R62" s="10">
        <f t="shared" si="31"/>
        <v>2127025.77</v>
      </c>
      <c r="S62" s="10">
        <v>1607980.82</v>
      </c>
      <c r="T62" s="10">
        <f t="shared" si="32"/>
        <v>519044.94999999995</v>
      </c>
      <c r="U62" s="10">
        <v>69793.899999999994</v>
      </c>
      <c r="V62" s="10">
        <v>449251.05</v>
      </c>
      <c r="W62" s="10">
        <v>129876</v>
      </c>
      <c r="X62" s="10">
        <f t="shared" si="33"/>
        <v>235696.78</v>
      </c>
      <c r="Y62" s="10">
        <v>8584.7800000000007</v>
      </c>
      <c r="Z62" s="10">
        <v>227112</v>
      </c>
      <c r="AA62" s="10">
        <f t="shared" si="34"/>
        <v>268159.3</v>
      </c>
      <c r="AB62" s="10">
        <v>28300.400000000001</v>
      </c>
      <c r="AC62" s="10">
        <v>0</v>
      </c>
      <c r="AD62" s="10">
        <v>239858.9</v>
      </c>
      <c r="AE62" s="6"/>
      <c r="AF62" s="10">
        <v>337756.2</v>
      </c>
      <c r="AG62" s="10">
        <f t="shared" si="35"/>
        <v>4098255.5199999996</v>
      </c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ht="14.1" customHeight="1" x14ac:dyDescent="0.25">
      <c r="A63" s="1" t="s">
        <v>124</v>
      </c>
      <c r="B63" s="1" t="s">
        <v>125</v>
      </c>
      <c r="C63" s="5">
        <f t="shared" si="28"/>
        <v>12239429.009999998</v>
      </c>
      <c r="D63" s="6">
        <v>78613.5</v>
      </c>
      <c r="E63" s="6">
        <v>245632.21</v>
      </c>
      <c r="F63" s="6">
        <v>169263.45</v>
      </c>
      <c r="G63" s="6">
        <v>0</v>
      </c>
      <c r="H63" s="6">
        <v>8197.4</v>
      </c>
      <c r="I63" s="6">
        <v>1948.4</v>
      </c>
      <c r="J63" s="6">
        <v>466673.77</v>
      </c>
      <c r="K63" s="6">
        <f t="shared" si="29"/>
        <v>1525692.8299999998</v>
      </c>
      <c r="L63" s="10">
        <v>451407.87</v>
      </c>
      <c r="M63" s="10">
        <v>823063.7</v>
      </c>
      <c r="N63" s="10">
        <v>218016.26</v>
      </c>
      <c r="O63" s="10">
        <v>33205</v>
      </c>
      <c r="P63" s="6">
        <v>443897.7</v>
      </c>
      <c r="Q63" s="6">
        <f t="shared" si="30"/>
        <v>9299509.7499999981</v>
      </c>
      <c r="R63" s="10">
        <f t="shared" si="31"/>
        <v>7551095.5999999996</v>
      </c>
      <c r="S63" s="10">
        <v>5520868.5499999998</v>
      </c>
      <c r="T63" s="10">
        <f t="shared" si="32"/>
        <v>2030227.05</v>
      </c>
      <c r="U63" s="10">
        <v>398673.8</v>
      </c>
      <c r="V63" s="10">
        <v>1631553.25</v>
      </c>
      <c r="W63" s="10">
        <v>336551</v>
      </c>
      <c r="X63" s="10">
        <f t="shared" si="33"/>
        <v>652765.28999999992</v>
      </c>
      <c r="Y63" s="10">
        <v>6062.34</v>
      </c>
      <c r="Z63" s="10">
        <v>646702.94999999995</v>
      </c>
      <c r="AA63" s="10">
        <f t="shared" si="34"/>
        <v>759097.86</v>
      </c>
      <c r="AB63" s="10">
        <v>0</v>
      </c>
      <c r="AC63" s="10">
        <v>0</v>
      </c>
      <c r="AD63" s="10">
        <v>759097.86</v>
      </c>
      <c r="AE63" s="6"/>
      <c r="AF63" s="10">
        <v>759097.86</v>
      </c>
      <c r="AG63" s="10">
        <f t="shared" si="35"/>
        <v>11480331.149999999</v>
      </c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ht="14.1" customHeight="1" x14ac:dyDescent="0.25">
      <c r="A64" s="1" t="s">
        <v>126</v>
      </c>
      <c r="B64" s="1" t="s">
        <v>127</v>
      </c>
      <c r="C64" s="5">
        <f t="shared" si="28"/>
        <v>3473090.23</v>
      </c>
      <c r="D64" s="6">
        <v>552021.69999999995</v>
      </c>
      <c r="E64" s="6">
        <v>48229</v>
      </c>
      <c r="F64" s="6">
        <v>109454.6</v>
      </c>
      <c r="G64" s="6">
        <v>3844.6</v>
      </c>
      <c r="H64" s="6">
        <v>231</v>
      </c>
      <c r="I64" s="6">
        <v>876.7</v>
      </c>
      <c r="J64" s="6">
        <v>311.25</v>
      </c>
      <c r="K64" s="6">
        <f t="shared" si="29"/>
        <v>272061.81</v>
      </c>
      <c r="L64" s="10">
        <v>93900.21</v>
      </c>
      <c r="M64" s="10">
        <v>108265.95</v>
      </c>
      <c r="N64" s="10">
        <v>43023.35</v>
      </c>
      <c r="O64" s="10">
        <v>26872.3</v>
      </c>
      <c r="P64" s="6">
        <v>12848.85</v>
      </c>
      <c r="Q64" s="6">
        <f t="shared" si="30"/>
        <v>2473210.7200000002</v>
      </c>
      <c r="R64" s="10">
        <f t="shared" si="31"/>
        <v>1930492.2</v>
      </c>
      <c r="S64" s="10">
        <v>1365858.65</v>
      </c>
      <c r="T64" s="10">
        <f t="shared" si="32"/>
        <v>564633.55000000005</v>
      </c>
      <c r="U64" s="10">
        <v>285920.34999999998</v>
      </c>
      <c r="V64" s="10">
        <v>278713.2</v>
      </c>
      <c r="W64" s="10">
        <v>184030</v>
      </c>
      <c r="X64" s="10">
        <f t="shared" si="33"/>
        <v>184132.17</v>
      </c>
      <c r="Y64" s="10">
        <v>16.97</v>
      </c>
      <c r="Z64" s="10">
        <v>184115.20000000001</v>
      </c>
      <c r="AA64" s="10">
        <f t="shared" si="34"/>
        <v>174556.35</v>
      </c>
      <c r="AB64" s="10">
        <v>0</v>
      </c>
      <c r="AC64" s="10">
        <v>0</v>
      </c>
      <c r="AD64" s="10">
        <v>174556.35</v>
      </c>
      <c r="AE64" s="6"/>
      <c r="AF64" s="10">
        <v>712453.7</v>
      </c>
      <c r="AG64" s="10">
        <f t="shared" si="35"/>
        <v>2760636.5300000003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ht="14.1" customHeight="1" x14ac:dyDescent="0.25">
      <c r="A65" s="1" t="s">
        <v>128</v>
      </c>
      <c r="B65" s="1" t="s">
        <v>129</v>
      </c>
      <c r="C65" s="5">
        <f t="shared" si="28"/>
        <v>4274136.6500000004</v>
      </c>
      <c r="D65" s="6">
        <v>60942.75</v>
      </c>
      <c r="E65" s="6">
        <v>25997.9</v>
      </c>
      <c r="F65" s="6">
        <v>28391.25</v>
      </c>
      <c r="G65" s="6">
        <v>3156.65</v>
      </c>
      <c r="H65" s="6">
        <v>783.9</v>
      </c>
      <c r="I65" s="6">
        <v>0</v>
      </c>
      <c r="J65" s="6">
        <v>441158.05</v>
      </c>
      <c r="K65" s="6">
        <f t="shared" si="29"/>
        <v>442508.64999999997</v>
      </c>
      <c r="L65" s="10">
        <v>110501.55</v>
      </c>
      <c r="M65" s="10">
        <v>169698.3</v>
      </c>
      <c r="N65" s="10">
        <v>138019.1</v>
      </c>
      <c r="O65" s="10">
        <v>24289.7</v>
      </c>
      <c r="P65" s="6">
        <v>613918.5</v>
      </c>
      <c r="Q65" s="6">
        <f t="shared" si="30"/>
        <v>2657279</v>
      </c>
      <c r="R65" s="10">
        <f t="shared" si="31"/>
        <v>1754664.6</v>
      </c>
      <c r="S65" s="10">
        <v>1206955.55</v>
      </c>
      <c r="T65" s="10">
        <f t="shared" si="32"/>
        <v>547709.04999999993</v>
      </c>
      <c r="U65" s="10">
        <v>120509.45</v>
      </c>
      <c r="V65" s="10">
        <v>427199.6</v>
      </c>
      <c r="W65" s="10">
        <v>268553</v>
      </c>
      <c r="X65" s="10">
        <f t="shared" si="33"/>
        <v>204428.09999999998</v>
      </c>
      <c r="Y65" s="10">
        <v>492.3</v>
      </c>
      <c r="Z65" s="10">
        <v>203935.8</v>
      </c>
      <c r="AA65" s="10">
        <f t="shared" si="34"/>
        <v>429633.3</v>
      </c>
      <c r="AB65" s="10">
        <v>291363.84999999998</v>
      </c>
      <c r="AC65" s="10">
        <v>26600</v>
      </c>
      <c r="AD65" s="10">
        <v>111669.45</v>
      </c>
      <c r="AE65" s="6"/>
      <c r="AF65" s="10">
        <v>163469.45000000001</v>
      </c>
      <c r="AG65" s="10">
        <f t="shared" si="35"/>
        <v>4110667.2</v>
      </c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ht="14.1" customHeight="1" x14ac:dyDescent="0.25">
      <c r="A66" s="1" t="s">
        <v>130</v>
      </c>
      <c r="B66" s="1" t="s">
        <v>131</v>
      </c>
      <c r="C66" s="5">
        <f t="shared" si="28"/>
        <v>10625935.310000001</v>
      </c>
      <c r="D66" s="6">
        <v>985998.75</v>
      </c>
      <c r="E66" s="6">
        <v>224868.68</v>
      </c>
      <c r="F66" s="6">
        <v>1075512.55</v>
      </c>
      <c r="G66" s="6">
        <v>5940</v>
      </c>
      <c r="H66" s="6">
        <v>7586.35</v>
      </c>
      <c r="I66" s="6">
        <v>0</v>
      </c>
      <c r="J66" s="6">
        <v>22851</v>
      </c>
      <c r="K66" s="6">
        <f t="shared" si="29"/>
        <v>917511.65000000014</v>
      </c>
      <c r="L66" s="10">
        <v>310647.84999999998</v>
      </c>
      <c r="M66" s="10">
        <v>366797.7</v>
      </c>
      <c r="N66" s="10">
        <v>207033.3</v>
      </c>
      <c r="O66" s="10">
        <v>33032.800000000003</v>
      </c>
      <c r="P66" s="6">
        <v>3375.1</v>
      </c>
      <c r="Q66" s="6">
        <f t="shared" si="30"/>
        <v>7382291.2299999995</v>
      </c>
      <c r="R66" s="10">
        <f t="shared" si="31"/>
        <v>6054024.7999999998</v>
      </c>
      <c r="S66" s="10">
        <v>4688742.5</v>
      </c>
      <c r="T66" s="10">
        <f t="shared" si="32"/>
        <v>1365282.2999999998</v>
      </c>
      <c r="U66" s="10">
        <v>536101.6</v>
      </c>
      <c r="V66" s="10">
        <v>829180.7</v>
      </c>
      <c r="W66" s="10">
        <v>310055</v>
      </c>
      <c r="X66" s="10">
        <f t="shared" si="33"/>
        <v>641177.43000000005</v>
      </c>
      <c r="Y66" s="10">
        <v>22889.78</v>
      </c>
      <c r="Z66" s="10">
        <v>618287.65</v>
      </c>
      <c r="AA66" s="10">
        <f t="shared" si="34"/>
        <v>377034</v>
      </c>
      <c r="AB66" s="10">
        <v>0</v>
      </c>
      <c r="AC66" s="10">
        <v>0</v>
      </c>
      <c r="AD66" s="10">
        <v>377034</v>
      </c>
      <c r="AE66" s="6"/>
      <c r="AF66" s="10">
        <v>1229083.1499999999</v>
      </c>
      <c r="AG66" s="10">
        <f t="shared" si="35"/>
        <v>9396852.1600000001</v>
      </c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ht="14.1" customHeight="1" x14ac:dyDescent="0.25">
      <c r="A67" s="1" t="s">
        <v>132</v>
      </c>
      <c r="B67" s="1" t="s">
        <v>133</v>
      </c>
      <c r="C67" s="5">
        <f t="shared" si="28"/>
        <v>3012002.43</v>
      </c>
      <c r="D67" s="6">
        <v>8382.2999999999993</v>
      </c>
      <c r="E67" s="6">
        <v>19117.05</v>
      </c>
      <c r="F67" s="6">
        <v>80515.5</v>
      </c>
      <c r="G67" s="6">
        <v>0</v>
      </c>
      <c r="H67" s="6">
        <v>907.5</v>
      </c>
      <c r="I67" s="6">
        <v>846.6</v>
      </c>
      <c r="J67" s="6">
        <v>4638.88</v>
      </c>
      <c r="K67" s="6">
        <f t="shared" si="29"/>
        <v>263688.95</v>
      </c>
      <c r="L67" s="10">
        <v>96457.65</v>
      </c>
      <c r="M67" s="10">
        <v>91256.55</v>
      </c>
      <c r="N67" s="10">
        <v>49919.75</v>
      </c>
      <c r="O67" s="10">
        <v>26055</v>
      </c>
      <c r="P67" s="6">
        <v>187.4</v>
      </c>
      <c r="Q67" s="6">
        <f t="shared" si="30"/>
        <v>2633718.25</v>
      </c>
      <c r="R67" s="10">
        <f t="shared" si="31"/>
        <v>2438825.85</v>
      </c>
      <c r="S67" s="10">
        <v>1891638.05</v>
      </c>
      <c r="T67" s="10">
        <f t="shared" si="32"/>
        <v>547187.80000000005</v>
      </c>
      <c r="U67" s="10">
        <v>196208</v>
      </c>
      <c r="V67" s="10">
        <v>350979.8</v>
      </c>
      <c r="W67" s="10">
        <v>39453</v>
      </c>
      <c r="X67" s="10">
        <f t="shared" si="33"/>
        <v>85439.400000000009</v>
      </c>
      <c r="Y67" s="10">
        <v>15513.8</v>
      </c>
      <c r="Z67" s="10">
        <v>69925.600000000006</v>
      </c>
      <c r="AA67" s="10">
        <f t="shared" si="34"/>
        <v>70000</v>
      </c>
      <c r="AB67" s="10">
        <v>70000</v>
      </c>
      <c r="AC67" s="10">
        <v>0</v>
      </c>
      <c r="AD67" s="10">
        <v>0</v>
      </c>
      <c r="AE67" s="6"/>
      <c r="AF67" s="10">
        <v>0</v>
      </c>
      <c r="AG67" s="10">
        <f t="shared" si="35"/>
        <v>3012002.43</v>
      </c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ht="14.1" customHeight="1" x14ac:dyDescent="0.25">
      <c r="A68" s="1" t="s">
        <v>134</v>
      </c>
      <c r="B68" s="1" t="s">
        <v>135</v>
      </c>
      <c r="C68" s="5">
        <f t="shared" si="28"/>
        <v>6999432.8399999999</v>
      </c>
      <c r="D68" s="6">
        <v>36992.6</v>
      </c>
      <c r="E68" s="6">
        <v>64844.2</v>
      </c>
      <c r="F68" s="6">
        <v>85588.85</v>
      </c>
      <c r="G68" s="6">
        <v>15518.9</v>
      </c>
      <c r="H68" s="6">
        <v>3598</v>
      </c>
      <c r="I68" s="6">
        <v>1335.2</v>
      </c>
      <c r="J68" s="6">
        <v>323191.3</v>
      </c>
      <c r="K68" s="6">
        <f t="shared" si="29"/>
        <v>655189.35</v>
      </c>
      <c r="L68" s="10">
        <v>209193.60000000001</v>
      </c>
      <c r="M68" s="10">
        <v>302170.65000000002</v>
      </c>
      <c r="N68" s="10">
        <v>106719.9</v>
      </c>
      <c r="O68" s="10">
        <v>37105.199999999997</v>
      </c>
      <c r="P68" s="6">
        <v>462</v>
      </c>
      <c r="Q68" s="6">
        <f t="shared" si="30"/>
        <v>5812712.4400000004</v>
      </c>
      <c r="R68" s="10">
        <f t="shared" si="31"/>
        <v>4981782.09</v>
      </c>
      <c r="S68" s="10">
        <v>3927624.29</v>
      </c>
      <c r="T68" s="10">
        <f t="shared" si="32"/>
        <v>1054157.7999999998</v>
      </c>
      <c r="U68" s="10">
        <v>357436.6</v>
      </c>
      <c r="V68" s="10">
        <v>696721.2</v>
      </c>
      <c r="W68" s="10">
        <v>348131</v>
      </c>
      <c r="X68" s="10">
        <f t="shared" si="33"/>
        <v>45797.4</v>
      </c>
      <c r="Y68" s="10">
        <v>7.4</v>
      </c>
      <c r="Z68" s="10">
        <v>45790</v>
      </c>
      <c r="AA68" s="10">
        <f t="shared" si="34"/>
        <v>437001.95</v>
      </c>
      <c r="AB68" s="10">
        <v>0</v>
      </c>
      <c r="AC68" s="10">
        <v>0</v>
      </c>
      <c r="AD68" s="10">
        <v>437001.95</v>
      </c>
      <c r="AE68" s="6"/>
      <c r="AF68" s="10">
        <v>762180.65</v>
      </c>
      <c r="AG68" s="10">
        <f t="shared" si="35"/>
        <v>6237252.1899999995</v>
      </c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ht="14.1" customHeight="1" x14ac:dyDescent="0.25">
      <c r="A69" s="1" t="s">
        <v>136</v>
      </c>
      <c r="B69" s="1" t="s">
        <v>137</v>
      </c>
      <c r="C69" s="5">
        <f t="shared" si="28"/>
        <v>3381464.5999999996</v>
      </c>
      <c r="D69" s="6">
        <v>8962.7999999999993</v>
      </c>
      <c r="E69" s="6">
        <v>21131.75</v>
      </c>
      <c r="F69" s="6">
        <v>13665</v>
      </c>
      <c r="G69" s="6">
        <v>500</v>
      </c>
      <c r="H69" s="6">
        <v>609.20000000000005</v>
      </c>
      <c r="I69" s="6">
        <v>7200</v>
      </c>
      <c r="J69" s="6">
        <v>0</v>
      </c>
      <c r="K69" s="6">
        <f t="shared" si="29"/>
        <v>323217.05</v>
      </c>
      <c r="L69" s="10">
        <v>96382.85</v>
      </c>
      <c r="M69" s="10">
        <v>158009</v>
      </c>
      <c r="N69" s="10">
        <v>53695.199999999997</v>
      </c>
      <c r="O69" s="10">
        <v>15130</v>
      </c>
      <c r="P69" s="6">
        <v>8350</v>
      </c>
      <c r="Q69" s="6">
        <f t="shared" si="30"/>
        <v>2997828.8</v>
      </c>
      <c r="R69" s="10">
        <f t="shared" si="31"/>
        <v>2631109.15</v>
      </c>
      <c r="S69" s="10">
        <v>1705160.3</v>
      </c>
      <c r="T69" s="10">
        <f t="shared" si="32"/>
        <v>925948.85</v>
      </c>
      <c r="U69" s="10">
        <v>400036.1</v>
      </c>
      <c r="V69" s="10">
        <v>525912.75</v>
      </c>
      <c r="W69" s="10">
        <v>61935</v>
      </c>
      <c r="X69" s="10">
        <f t="shared" si="33"/>
        <v>56711.649999999994</v>
      </c>
      <c r="Y69" s="10">
        <v>14.95</v>
      </c>
      <c r="Z69" s="10">
        <v>56696.7</v>
      </c>
      <c r="AA69" s="10">
        <f t="shared" si="34"/>
        <v>248073</v>
      </c>
      <c r="AB69" s="10">
        <v>0</v>
      </c>
      <c r="AC69" s="10">
        <v>0</v>
      </c>
      <c r="AD69" s="10">
        <v>248073</v>
      </c>
      <c r="AE69" s="6"/>
      <c r="AF69" s="10">
        <v>258073</v>
      </c>
      <c r="AG69" s="10">
        <f t="shared" si="35"/>
        <v>3123391.5999999996</v>
      </c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ht="14.1" customHeight="1" x14ac:dyDescent="0.25">
      <c r="A70" s="1" t="s">
        <v>138</v>
      </c>
      <c r="B70" s="1" t="s">
        <v>139</v>
      </c>
      <c r="C70" s="5">
        <f t="shared" si="28"/>
        <v>11663652.799999999</v>
      </c>
      <c r="D70" s="6">
        <v>121166.9</v>
      </c>
      <c r="E70" s="6">
        <v>142871.29999999999</v>
      </c>
      <c r="F70" s="6">
        <v>337336.65</v>
      </c>
      <c r="G70" s="6">
        <v>375</v>
      </c>
      <c r="H70" s="6">
        <v>14978.2</v>
      </c>
      <c r="I70" s="6">
        <v>300</v>
      </c>
      <c r="J70" s="6">
        <v>194176.75</v>
      </c>
      <c r="K70" s="6">
        <f t="shared" si="29"/>
        <v>1137457.6299999999</v>
      </c>
      <c r="L70" s="10">
        <v>313496.26</v>
      </c>
      <c r="M70" s="10">
        <v>506859.46</v>
      </c>
      <c r="N70" s="10">
        <v>285896.90999999997</v>
      </c>
      <c r="O70" s="10">
        <v>31205</v>
      </c>
      <c r="P70" s="6">
        <v>6919.4</v>
      </c>
      <c r="Q70" s="6">
        <f t="shared" si="30"/>
        <v>9708070.9699999988</v>
      </c>
      <c r="R70" s="10">
        <f t="shared" si="31"/>
        <v>8508558.6999999993</v>
      </c>
      <c r="S70" s="10">
        <v>6647462.6100000003</v>
      </c>
      <c r="T70" s="10">
        <f t="shared" si="32"/>
        <v>1861096.0899999999</v>
      </c>
      <c r="U70" s="10">
        <v>594186.69999999995</v>
      </c>
      <c r="V70" s="10">
        <v>1266909.3899999999</v>
      </c>
      <c r="W70" s="10">
        <v>403025</v>
      </c>
      <c r="X70" s="10">
        <f t="shared" si="33"/>
        <v>342117.27</v>
      </c>
      <c r="Y70" s="10">
        <v>67001.81</v>
      </c>
      <c r="Z70" s="10">
        <v>275115.46000000002</v>
      </c>
      <c r="AA70" s="10">
        <f t="shared" si="34"/>
        <v>454370</v>
      </c>
      <c r="AB70" s="10">
        <v>0</v>
      </c>
      <c r="AC70" s="10">
        <v>0</v>
      </c>
      <c r="AD70" s="10">
        <v>454370</v>
      </c>
      <c r="AE70" s="6"/>
      <c r="AF70" s="10">
        <v>787536.25</v>
      </c>
      <c r="AG70" s="10">
        <f t="shared" si="35"/>
        <v>10876116.549999999</v>
      </c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14.1" customHeight="1" x14ac:dyDescent="0.25">
      <c r="A71" s="1" t="s">
        <v>140</v>
      </c>
      <c r="B71" s="1" t="s">
        <v>141</v>
      </c>
      <c r="C71" s="5">
        <f t="shared" si="28"/>
        <v>7496485.5500000007</v>
      </c>
      <c r="D71" s="6">
        <v>78746.649999999994</v>
      </c>
      <c r="E71" s="6">
        <v>34441.94</v>
      </c>
      <c r="F71" s="6">
        <v>457995.05</v>
      </c>
      <c r="G71" s="6">
        <v>52152.54</v>
      </c>
      <c r="H71" s="6">
        <v>105216.58</v>
      </c>
      <c r="I71" s="6">
        <v>491557.8</v>
      </c>
      <c r="J71" s="6">
        <v>143346.41</v>
      </c>
      <c r="K71" s="6">
        <f t="shared" si="29"/>
        <v>677511.08000000007</v>
      </c>
      <c r="L71" s="10">
        <v>294187.57</v>
      </c>
      <c r="M71" s="10">
        <v>179073.12</v>
      </c>
      <c r="N71" s="10">
        <v>148006.14000000001</v>
      </c>
      <c r="O71" s="10">
        <v>56244.25</v>
      </c>
      <c r="P71" s="6">
        <v>47355.06</v>
      </c>
      <c r="Q71" s="6">
        <f t="shared" si="30"/>
        <v>5408162.4400000004</v>
      </c>
      <c r="R71" s="10">
        <f t="shared" si="31"/>
        <v>4585241.1400000006</v>
      </c>
      <c r="S71" s="10">
        <v>3562114.14</v>
      </c>
      <c r="T71" s="10">
        <f t="shared" si="32"/>
        <v>1023127</v>
      </c>
      <c r="U71" s="10">
        <v>272833</v>
      </c>
      <c r="V71" s="10">
        <v>750294</v>
      </c>
      <c r="W71" s="10">
        <v>319089</v>
      </c>
      <c r="X71" s="10">
        <f t="shared" si="33"/>
        <v>49247.75</v>
      </c>
      <c r="Y71" s="10">
        <v>31</v>
      </c>
      <c r="Z71" s="10">
        <v>49216.75</v>
      </c>
      <c r="AA71" s="10">
        <f t="shared" si="34"/>
        <v>454584.55</v>
      </c>
      <c r="AB71" s="10">
        <v>204000</v>
      </c>
      <c r="AC71" s="10">
        <v>0</v>
      </c>
      <c r="AD71" s="10">
        <v>250584.55</v>
      </c>
      <c r="AE71" s="6"/>
      <c r="AF71" s="10">
        <v>497760.6</v>
      </c>
      <c r="AG71" s="10">
        <f t="shared" si="35"/>
        <v>6998724.9500000011</v>
      </c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ht="14.1" customHeight="1" x14ac:dyDescent="0.25">
      <c r="A72" s="1" t="s">
        <v>142</v>
      </c>
      <c r="B72" s="1" t="s">
        <v>143</v>
      </c>
      <c r="C72" s="5">
        <f t="shared" si="28"/>
        <v>6251833.8700000001</v>
      </c>
      <c r="D72" s="6">
        <v>304898.90000000002</v>
      </c>
      <c r="E72" s="6">
        <v>45792.54</v>
      </c>
      <c r="F72" s="6">
        <v>275812.34999999998</v>
      </c>
      <c r="G72" s="6">
        <v>44009.1</v>
      </c>
      <c r="H72" s="6">
        <v>3534.1</v>
      </c>
      <c r="I72" s="6">
        <v>2580.5</v>
      </c>
      <c r="J72" s="6">
        <v>5503.45</v>
      </c>
      <c r="K72" s="6">
        <f t="shared" si="29"/>
        <v>682615.3</v>
      </c>
      <c r="L72" s="10">
        <v>276396.05</v>
      </c>
      <c r="M72" s="10">
        <v>252467.7</v>
      </c>
      <c r="N72" s="10">
        <v>138276.54999999999</v>
      </c>
      <c r="O72" s="10">
        <v>15475</v>
      </c>
      <c r="P72" s="6">
        <v>32461.1</v>
      </c>
      <c r="Q72" s="6">
        <f t="shared" si="30"/>
        <v>4854626.53</v>
      </c>
      <c r="R72" s="10">
        <f t="shared" si="31"/>
        <v>3749800.5999999996</v>
      </c>
      <c r="S72" s="10">
        <v>3100384.9</v>
      </c>
      <c r="T72" s="10">
        <f t="shared" si="32"/>
        <v>649415.69999999995</v>
      </c>
      <c r="U72" s="10">
        <v>137004.5</v>
      </c>
      <c r="V72" s="10">
        <v>512411.2</v>
      </c>
      <c r="W72" s="10">
        <v>384336</v>
      </c>
      <c r="X72" s="10">
        <f t="shared" si="33"/>
        <v>323937.52999999997</v>
      </c>
      <c r="Y72" s="10">
        <v>21.18</v>
      </c>
      <c r="Z72" s="10">
        <v>323916.34999999998</v>
      </c>
      <c r="AA72" s="10">
        <f t="shared" si="34"/>
        <v>396552.4</v>
      </c>
      <c r="AB72" s="10">
        <v>0</v>
      </c>
      <c r="AC72" s="10">
        <v>0</v>
      </c>
      <c r="AD72" s="10">
        <v>396552.4</v>
      </c>
      <c r="AE72" s="6"/>
      <c r="AF72" s="10">
        <v>595949.25</v>
      </c>
      <c r="AG72" s="10">
        <f t="shared" si="35"/>
        <v>5655884.6200000001</v>
      </c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ht="14.1" customHeight="1" x14ac:dyDescent="0.25">
      <c r="A73" s="1" t="s">
        <v>144</v>
      </c>
      <c r="B73" s="1" t="s">
        <v>145</v>
      </c>
      <c r="C73" s="5">
        <f t="shared" si="28"/>
        <v>6454580.8499999996</v>
      </c>
      <c r="D73" s="6">
        <v>120956.4</v>
      </c>
      <c r="E73" s="6">
        <v>53123.35</v>
      </c>
      <c r="F73" s="6">
        <v>217045.05</v>
      </c>
      <c r="G73" s="6">
        <v>162487</v>
      </c>
      <c r="H73" s="6">
        <v>1054.95</v>
      </c>
      <c r="I73" s="6">
        <v>0</v>
      </c>
      <c r="J73" s="6">
        <v>11510</v>
      </c>
      <c r="K73" s="6">
        <f t="shared" si="29"/>
        <v>585804.95000000007</v>
      </c>
      <c r="L73" s="10">
        <v>281641.59999999998</v>
      </c>
      <c r="M73" s="10">
        <v>190817.5</v>
      </c>
      <c r="N73" s="10">
        <v>110665.3</v>
      </c>
      <c r="O73" s="10">
        <v>2680.55</v>
      </c>
      <c r="P73" s="6">
        <v>9655</v>
      </c>
      <c r="Q73" s="6">
        <f t="shared" si="30"/>
        <v>5292944.1499999994</v>
      </c>
      <c r="R73" s="10">
        <f t="shared" si="31"/>
        <v>4435985.3499999996</v>
      </c>
      <c r="S73" s="10">
        <v>3013129.85</v>
      </c>
      <c r="T73" s="10">
        <f t="shared" si="32"/>
        <v>1422855.5</v>
      </c>
      <c r="U73" s="10">
        <v>115126.55</v>
      </c>
      <c r="V73" s="10">
        <v>1307728.95</v>
      </c>
      <c r="W73" s="10">
        <v>45523</v>
      </c>
      <c r="X73" s="10">
        <f t="shared" si="33"/>
        <v>188340.6</v>
      </c>
      <c r="Y73" s="10">
        <v>19.5</v>
      </c>
      <c r="Z73" s="10">
        <v>188321.1</v>
      </c>
      <c r="AA73" s="10">
        <f t="shared" si="34"/>
        <v>623095.19999999995</v>
      </c>
      <c r="AB73" s="10">
        <v>170000</v>
      </c>
      <c r="AC73" s="10">
        <v>0</v>
      </c>
      <c r="AD73" s="10">
        <v>453095.2</v>
      </c>
      <c r="AE73" s="6"/>
      <c r="AF73" s="10">
        <v>577894.6</v>
      </c>
      <c r="AG73" s="10">
        <f t="shared" si="35"/>
        <v>5876686.25</v>
      </c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ht="14.1" customHeight="1" x14ac:dyDescent="0.25">
      <c r="A74" s="1" t="s">
        <v>146</v>
      </c>
      <c r="B74" s="1" t="s">
        <v>147</v>
      </c>
      <c r="C74" s="5">
        <f t="shared" si="28"/>
        <v>5163458.08</v>
      </c>
      <c r="D74" s="6">
        <v>280718.27</v>
      </c>
      <c r="E74" s="6">
        <v>748252.82</v>
      </c>
      <c r="F74" s="6">
        <v>19726.400000000001</v>
      </c>
      <c r="G74" s="6">
        <v>17044.7</v>
      </c>
      <c r="H74" s="6">
        <v>5661.3</v>
      </c>
      <c r="I74" s="6">
        <v>0</v>
      </c>
      <c r="J74" s="6">
        <v>103974.75</v>
      </c>
      <c r="K74" s="6">
        <f t="shared" si="29"/>
        <v>437430.37000000005</v>
      </c>
      <c r="L74" s="10">
        <v>129146.1</v>
      </c>
      <c r="M74" s="10">
        <v>165732.20000000001</v>
      </c>
      <c r="N74" s="10">
        <v>111458.57</v>
      </c>
      <c r="O74" s="10">
        <v>31093.5</v>
      </c>
      <c r="P74" s="6">
        <v>26288.18</v>
      </c>
      <c r="Q74" s="6">
        <f t="shared" si="30"/>
        <v>3524361.29</v>
      </c>
      <c r="R74" s="10">
        <f t="shared" si="31"/>
        <v>2881024.75</v>
      </c>
      <c r="S74" s="10">
        <v>2256490.75</v>
      </c>
      <c r="T74" s="10">
        <f t="shared" si="32"/>
        <v>624534</v>
      </c>
      <c r="U74" s="10">
        <v>37436.949999999997</v>
      </c>
      <c r="V74" s="10">
        <v>587097.05000000005</v>
      </c>
      <c r="W74" s="10">
        <v>251961</v>
      </c>
      <c r="X74" s="10">
        <f t="shared" si="33"/>
        <v>219653.14</v>
      </c>
      <c r="Y74" s="10">
        <v>5123.8900000000003</v>
      </c>
      <c r="Z74" s="10">
        <v>214529.25</v>
      </c>
      <c r="AA74" s="10">
        <f t="shared" si="34"/>
        <v>171722.4</v>
      </c>
      <c r="AB74" s="10">
        <v>0</v>
      </c>
      <c r="AC74" s="10">
        <v>0</v>
      </c>
      <c r="AD74" s="10">
        <v>171722.4</v>
      </c>
      <c r="AE74" s="6"/>
      <c r="AF74" s="10">
        <v>472833.4</v>
      </c>
      <c r="AG74" s="10">
        <f t="shared" si="35"/>
        <v>4690624.68</v>
      </c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ht="14.1" customHeight="1" x14ac:dyDescent="0.25">
      <c r="A75" s="1" t="s">
        <v>148</v>
      </c>
      <c r="B75" s="1" t="s">
        <v>149</v>
      </c>
      <c r="C75" s="5">
        <f t="shared" si="28"/>
        <v>11308320.299999999</v>
      </c>
      <c r="D75" s="6">
        <v>1436154.4</v>
      </c>
      <c r="E75" s="6">
        <v>69403.100000000006</v>
      </c>
      <c r="F75" s="6">
        <v>122377.25</v>
      </c>
      <c r="G75" s="6">
        <v>4646</v>
      </c>
      <c r="H75" s="6">
        <v>6571.8</v>
      </c>
      <c r="I75" s="6">
        <v>23108.35</v>
      </c>
      <c r="J75" s="6">
        <v>19482.75</v>
      </c>
      <c r="K75" s="6">
        <f t="shared" si="29"/>
        <v>1272042.8500000001</v>
      </c>
      <c r="L75" s="10">
        <v>694077.1</v>
      </c>
      <c r="M75" s="10">
        <v>329846.95</v>
      </c>
      <c r="N75" s="10">
        <v>220120.3</v>
      </c>
      <c r="O75" s="10">
        <v>27998.5</v>
      </c>
      <c r="P75" s="6">
        <v>51370.400000000001</v>
      </c>
      <c r="Q75" s="6">
        <f t="shared" si="30"/>
        <v>8303163.3999999994</v>
      </c>
      <c r="R75" s="10">
        <f t="shared" si="31"/>
        <v>7273084.3999999994</v>
      </c>
      <c r="S75" s="10">
        <v>5753455.7999999998</v>
      </c>
      <c r="T75" s="10">
        <f t="shared" si="32"/>
        <v>1519628.5999999999</v>
      </c>
      <c r="U75" s="10">
        <v>438982.95</v>
      </c>
      <c r="V75" s="10">
        <v>1080645.6499999999</v>
      </c>
      <c r="W75" s="10">
        <v>533549</v>
      </c>
      <c r="X75" s="10">
        <f t="shared" si="33"/>
        <v>156347.75</v>
      </c>
      <c r="Y75" s="10">
        <v>181.4</v>
      </c>
      <c r="Z75" s="10">
        <v>156166.35</v>
      </c>
      <c r="AA75" s="10">
        <f t="shared" si="34"/>
        <v>340182.25</v>
      </c>
      <c r="AB75" s="10">
        <v>23407.25</v>
      </c>
      <c r="AC75" s="10">
        <v>0</v>
      </c>
      <c r="AD75" s="10">
        <v>316775</v>
      </c>
      <c r="AE75" s="6"/>
      <c r="AF75" s="10">
        <v>1536122.25</v>
      </c>
      <c r="AG75" s="10">
        <f t="shared" si="35"/>
        <v>9772198.0499999989</v>
      </c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ht="14.1" customHeight="1" x14ac:dyDescent="0.25">
      <c r="A76" s="1">
        <v>2162</v>
      </c>
      <c r="B76" s="1" t="s">
        <v>151</v>
      </c>
      <c r="C76" s="5">
        <f t="shared" si="28"/>
        <v>9320282.1600000001</v>
      </c>
      <c r="D76" s="6">
        <v>1399716.81</v>
      </c>
      <c r="E76" s="6">
        <v>129827.2</v>
      </c>
      <c r="F76" s="6">
        <v>157874.54999999999</v>
      </c>
      <c r="G76" s="6">
        <v>251.57</v>
      </c>
      <c r="H76" s="6">
        <v>5496.5</v>
      </c>
      <c r="I76" s="6">
        <v>5.12</v>
      </c>
      <c r="J76" s="6">
        <v>31917.62</v>
      </c>
      <c r="K76" s="6">
        <f t="shared" si="29"/>
        <v>846582.90999999992</v>
      </c>
      <c r="L76" s="10">
        <v>273439.2</v>
      </c>
      <c r="M76" s="10">
        <v>269477.3</v>
      </c>
      <c r="N76" s="10">
        <v>206431.21</v>
      </c>
      <c r="O76" s="10">
        <v>97235.199999999997</v>
      </c>
      <c r="P76" s="6">
        <v>594510.05000000005</v>
      </c>
      <c r="Q76" s="6">
        <f t="shared" si="30"/>
        <v>6154099.8300000001</v>
      </c>
      <c r="R76" s="10">
        <f t="shared" si="31"/>
        <v>4860878.9399999995</v>
      </c>
      <c r="S76" s="10">
        <v>3544522.9</v>
      </c>
      <c r="T76" s="10">
        <f t="shared" si="32"/>
        <v>1316356.04</v>
      </c>
      <c r="U76" s="10">
        <v>262827.8</v>
      </c>
      <c r="V76" s="10">
        <v>1053528.24</v>
      </c>
      <c r="W76" s="10">
        <v>468578</v>
      </c>
      <c r="X76" s="10">
        <f t="shared" si="33"/>
        <v>173646.24</v>
      </c>
      <c r="Y76" s="10">
        <v>62.9</v>
      </c>
      <c r="Z76" s="10">
        <v>173583.34</v>
      </c>
      <c r="AA76" s="10">
        <f t="shared" si="34"/>
        <v>650996.65</v>
      </c>
      <c r="AB76" s="10">
        <v>0</v>
      </c>
      <c r="AC76" s="10">
        <v>0</v>
      </c>
      <c r="AD76" s="10">
        <v>650996.65</v>
      </c>
      <c r="AE76" s="6"/>
      <c r="AF76" s="10">
        <v>1833020.95</v>
      </c>
      <c r="AG76" s="10">
        <f t="shared" si="35"/>
        <v>7487261.21</v>
      </c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ht="14.1" customHeight="1" x14ac:dyDescent="0.25">
      <c r="A77" s="1">
        <v>2163</v>
      </c>
      <c r="B77" s="1" t="s">
        <v>422</v>
      </c>
      <c r="C77" s="5">
        <f t="shared" si="28"/>
        <v>17324329.149999999</v>
      </c>
      <c r="D77" s="6">
        <v>140512.85</v>
      </c>
      <c r="E77" s="6">
        <v>113956.75</v>
      </c>
      <c r="F77" s="6">
        <v>393883.25</v>
      </c>
      <c r="G77" s="6">
        <v>714377.99</v>
      </c>
      <c r="H77" s="6">
        <v>7665</v>
      </c>
      <c r="I77" s="6">
        <v>6404</v>
      </c>
      <c r="J77" s="6">
        <v>312793.90999999997</v>
      </c>
      <c r="K77" s="6">
        <f t="shared" si="29"/>
        <v>2267736.23</v>
      </c>
      <c r="L77" s="10">
        <v>540644.55000000005</v>
      </c>
      <c r="M77" s="10">
        <v>739310.5</v>
      </c>
      <c r="N77" s="10">
        <v>514058.73</v>
      </c>
      <c r="O77" s="10">
        <v>473722.45</v>
      </c>
      <c r="P77" s="6">
        <v>52193.7</v>
      </c>
      <c r="Q77" s="6">
        <f t="shared" si="30"/>
        <v>13314805.469999999</v>
      </c>
      <c r="R77" s="10">
        <f t="shared" si="31"/>
        <v>11060914.43</v>
      </c>
      <c r="S77" s="10">
        <v>8075728.3499999996</v>
      </c>
      <c r="T77" s="10">
        <f t="shared" si="32"/>
        <v>2985186.08</v>
      </c>
      <c r="U77" s="10">
        <v>728479.9</v>
      </c>
      <c r="V77" s="10">
        <v>2256706.1800000002</v>
      </c>
      <c r="W77" s="10">
        <v>80176</v>
      </c>
      <c r="X77" s="10">
        <f t="shared" si="33"/>
        <v>624606.03999999992</v>
      </c>
      <c r="Y77" s="10">
        <v>25565.439999999999</v>
      </c>
      <c r="Z77" s="10">
        <v>599040.6</v>
      </c>
      <c r="AA77" s="10">
        <f t="shared" si="34"/>
        <v>1549109</v>
      </c>
      <c r="AB77" s="10">
        <v>0</v>
      </c>
      <c r="AC77" s="10">
        <v>0</v>
      </c>
      <c r="AD77" s="10">
        <v>1549109</v>
      </c>
      <c r="AE77" s="6"/>
      <c r="AF77" s="10">
        <v>1834019.4</v>
      </c>
      <c r="AG77" s="10">
        <f t="shared" si="35"/>
        <v>15490309.749999998</v>
      </c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ht="14.1" customHeight="1" x14ac:dyDescent="0.25">
      <c r="C78" s="5"/>
      <c r="D78" s="6"/>
      <c r="E78" s="6"/>
      <c r="F78" s="6"/>
      <c r="G78" s="6"/>
      <c r="H78" s="6"/>
      <c r="I78" s="6"/>
      <c r="J78" s="6"/>
      <c r="K78" s="6"/>
      <c r="L78" s="10"/>
      <c r="M78" s="10"/>
      <c r="N78" s="10"/>
      <c r="O78" s="10"/>
      <c r="P78" s="6"/>
      <c r="Q78" s="6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6"/>
      <c r="AF78" s="10"/>
      <c r="AG78" s="10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s="2" customFormat="1" ht="14.1" customHeight="1" x14ac:dyDescent="0.25">
      <c r="B79" s="2" t="s">
        <v>152</v>
      </c>
      <c r="C79" s="5">
        <f t="shared" ref="C79:AD79" si="36">SUM(C80:C107)</f>
        <v>620365708.57000005</v>
      </c>
      <c r="D79" s="5">
        <f t="shared" si="36"/>
        <v>39989510.179999992</v>
      </c>
      <c r="E79" s="5">
        <f t="shared" si="36"/>
        <v>8197776.4399999985</v>
      </c>
      <c r="F79" s="5">
        <f t="shared" si="36"/>
        <v>20452478.23</v>
      </c>
      <c r="G79" s="5">
        <f t="shared" si="36"/>
        <v>3337097.2</v>
      </c>
      <c r="H79" s="5">
        <f t="shared" si="36"/>
        <v>485181</v>
      </c>
      <c r="I79" s="5">
        <f t="shared" si="36"/>
        <v>24813837.779999994</v>
      </c>
      <c r="J79" s="5">
        <f t="shared" si="36"/>
        <v>13198953.449999999</v>
      </c>
      <c r="K79" s="5">
        <f t="shared" si="36"/>
        <v>57325173.829999998</v>
      </c>
      <c r="L79" s="9">
        <f t="shared" si="36"/>
        <v>9420272.0700000003</v>
      </c>
      <c r="M79" s="9">
        <f t="shared" si="36"/>
        <v>25653206.77</v>
      </c>
      <c r="N79" s="9">
        <f t="shared" si="36"/>
        <v>20189112.52</v>
      </c>
      <c r="O79" s="9">
        <f t="shared" si="36"/>
        <v>2062582.47</v>
      </c>
      <c r="P79" s="5">
        <f t="shared" si="36"/>
        <v>1619644.25</v>
      </c>
      <c r="Q79" s="5">
        <f t="shared" si="36"/>
        <v>450946056.21000004</v>
      </c>
      <c r="R79" s="9">
        <f t="shared" si="36"/>
        <v>408258536.23000002</v>
      </c>
      <c r="S79" s="9">
        <f t="shared" si="36"/>
        <v>309713507</v>
      </c>
      <c r="T79" s="9">
        <f t="shared" si="36"/>
        <v>98545029.230000019</v>
      </c>
      <c r="U79" s="9">
        <f t="shared" si="36"/>
        <v>21157323.300000001</v>
      </c>
      <c r="V79" s="9">
        <f t="shared" si="36"/>
        <v>77387705.929999992</v>
      </c>
      <c r="W79" s="9">
        <f t="shared" si="36"/>
        <v>12096843</v>
      </c>
      <c r="X79" s="9">
        <f t="shared" si="36"/>
        <v>12520364.670000002</v>
      </c>
      <c r="Y79" s="9">
        <f t="shared" si="36"/>
        <v>5781638.120000001</v>
      </c>
      <c r="Z79" s="9">
        <f t="shared" si="36"/>
        <v>6738726.5499999998</v>
      </c>
      <c r="AA79" s="9">
        <f t="shared" si="36"/>
        <v>18070312.309999999</v>
      </c>
      <c r="AB79" s="9">
        <f t="shared" si="36"/>
        <v>3816040.06</v>
      </c>
      <c r="AC79" s="9">
        <f t="shared" si="36"/>
        <v>1281059.75</v>
      </c>
      <c r="AD79" s="9">
        <f t="shared" si="36"/>
        <v>12973212.499999998</v>
      </c>
      <c r="AE79" s="5"/>
      <c r="AF79" s="9">
        <f>SUM(AF80:AF107)</f>
        <v>53191178.32</v>
      </c>
      <c r="AG79" s="9">
        <f>SUM(AG80:AG107)</f>
        <v>567174530.25</v>
      </c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55" ht="14.1" customHeight="1" x14ac:dyDescent="0.25">
      <c r="A80" s="1" t="s">
        <v>153</v>
      </c>
      <c r="B80" s="1" t="s">
        <v>154</v>
      </c>
      <c r="C80" s="5">
        <f t="shared" ref="C80:C107" si="37">SUM(D80:K80,P80,Q80)</f>
        <v>5395494.0499999998</v>
      </c>
      <c r="D80" s="6">
        <v>482251.65</v>
      </c>
      <c r="E80" s="6">
        <v>28992.95</v>
      </c>
      <c r="F80" s="6">
        <v>10585</v>
      </c>
      <c r="G80" s="6">
        <v>0</v>
      </c>
      <c r="H80" s="6">
        <v>2926.3</v>
      </c>
      <c r="I80" s="6">
        <v>12112.66</v>
      </c>
      <c r="J80" s="6">
        <v>13679.75</v>
      </c>
      <c r="K80" s="6">
        <f t="shared" ref="K80:K107" si="38">SUM(L80:O80)</f>
        <v>364943.89999999997</v>
      </c>
      <c r="L80" s="10">
        <v>73743.55</v>
      </c>
      <c r="M80" s="10">
        <v>163151.54999999999</v>
      </c>
      <c r="N80" s="10">
        <v>119190.95</v>
      </c>
      <c r="O80" s="10">
        <v>8857.85</v>
      </c>
      <c r="P80" s="6">
        <v>19865.3</v>
      </c>
      <c r="Q80" s="6">
        <f t="shared" ref="Q80:Q107" si="39">SUM(R80,W80:X80,AA80)</f>
        <v>4460136.54</v>
      </c>
      <c r="R80" s="10">
        <f t="shared" ref="R80:R107" si="40">SUM(S80:T80)</f>
        <v>3462914.1</v>
      </c>
      <c r="S80" s="10">
        <v>2588931</v>
      </c>
      <c r="T80" s="10">
        <f t="shared" ref="T80:T107" si="41">SUM(U80:V80)</f>
        <v>873983.10000000009</v>
      </c>
      <c r="U80" s="10">
        <v>347582.7</v>
      </c>
      <c r="V80" s="10">
        <v>526400.4</v>
      </c>
      <c r="W80" s="10">
        <v>214395</v>
      </c>
      <c r="X80" s="10">
        <f t="shared" ref="X80:X107" si="42">SUM(Y80:Z80)</f>
        <v>286808.24</v>
      </c>
      <c r="Y80" s="10">
        <v>353.94</v>
      </c>
      <c r="Z80" s="10">
        <v>286454.3</v>
      </c>
      <c r="AA80" s="10">
        <f t="shared" ref="AA80:AA107" si="43">SUM(AB80:AD80)</f>
        <v>496019.20000000001</v>
      </c>
      <c r="AB80" s="10">
        <v>283032.95</v>
      </c>
      <c r="AC80" s="10">
        <v>14340</v>
      </c>
      <c r="AD80" s="10">
        <v>198646.25</v>
      </c>
      <c r="AE80" s="6"/>
      <c r="AF80" s="10">
        <v>642552.5</v>
      </c>
      <c r="AG80" s="10">
        <f t="shared" ref="AG80:AG107" si="44">C80-AF80</f>
        <v>4752941.55</v>
      </c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 ht="14.1" customHeight="1" x14ac:dyDescent="0.25">
      <c r="A81" s="1" t="s">
        <v>155</v>
      </c>
      <c r="B81" s="1" t="s">
        <v>156</v>
      </c>
      <c r="C81" s="5">
        <f t="shared" si="37"/>
        <v>3866198.1200000006</v>
      </c>
      <c r="D81" s="6">
        <v>267465.25</v>
      </c>
      <c r="E81" s="6">
        <v>23684.25</v>
      </c>
      <c r="F81" s="6">
        <v>229404.9</v>
      </c>
      <c r="G81" s="6">
        <v>26949.9</v>
      </c>
      <c r="H81" s="6">
        <v>2247.4499999999998</v>
      </c>
      <c r="I81" s="6">
        <v>1983.5</v>
      </c>
      <c r="J81" s="6">
        <v>460</v>
      </c>
      <c r="K81" s="6">
        <f t="shared" si="38"/>
        <v>428153.95000000007</v>
      </c>
      <c r="L81" s="10">
        <v>117823.6</v>
      </c>
      <c r="M81" s="10">
        <v>202883.1</v>
      </c>
      <c r="N81" s="10">
        <v>75201.600000000006</v>
      </c>
      <c r="O81" s="10">
        <v>32245.65</v>
      </c>
      <c r="P81" s="6">
        <v>473.9</v>
      </c>
      <c r="Q81" s="6">
        <f t="shared" si="39"/>
        <v>2885375.0200000005</v>
      </c>
      <c r="R81" s="10">
        <f t="shared" si="40"/>
        <v>2251674.1500000004</v>
      </c>
      <c r="S81" s="10">
        <v>1781298.6</v>
      </c>
      <c r="T81" s="10">
        <f t="shared" si="41"/>
        <v>470375.55000000005</v>
      </c>
      <c r="U81" s="10">
        <v>134565.85</v>
      </c>
      <c r="V81" s="10">
        <v>335809.7</v>
      </c>
      <c r="W81" s="10">
        <v>265099</v>
      </c>
      <c r="X81" s="10">
        <f t="shared" si="42"/>
        <v>94648</v>
      </c>
      <c r="Y81" s="10">
        <v>42.3</v>
      </c>
      <c r="Z81" s="10">
        <v>94605.7</v>
      </c>
      <c r="AA81" s="10">
        <f t="shared" si="43"/>
        <v>273953.87</v>
      </c>
      <c r="AB81" s="10">
        <v>0</v>
      </c>
      <c r="AC81" s="10">
        <v>0</v>
      </c>
      <c r="AD81" s="10">
        <v>273953.87</v>
      </c>
      <c r="AE81" s="6"/>
      <c r="AF81" s="10">
        <v>475981.17</v>
      </c>
      <c r="AG81" s="10">
        <f t="shared" si="44"/>
        <v>3390216.9500000007</v>
      </c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ht="14.1" customHeight="1" x14ac:dyDescent="0.25">
      <c r="A82" s="1" t="s">
        <v>157</v>
      </c>
      <c r="B82" s="1" t="s">
        <v>158</v>
      </c>
      <c r="C82" s="5">
        <f t="shared" si="37"/>
        <v>11169710.890000001</v>
      </c>
      <c r="D82" s="6">
        <v>84347.47</v>
      </c>
      <c r="E82" s="6">
        <v>184743</v>
      </c>
      <c r="F82" s="6">
        <v>250484.49</v>
      </c>
      <c r="G82" s="6">
        <v>172831</v>
      </c>
      <c r="H82" s="6">
        <v>162.19999999999999</v>
      </c>
      <c r="I82" s="6">
        <v>71405.45</v>
      </c>
      <c r="J82" s="6">
        <v>218471.26</v>
      </c>
      <c r="K82" s="6">
        <f t="shared" si="38"/>
        <v>1140176.45</v>
      </c>
      <c r="L82" s="10">
        <v>450570.38</v>
      </c>
      <c r="M82" s="10">
        <v>409541.16</v>
      </c>
      <c r="N82" s="10">
        <v>163960.59</v>
      </c>
      <c r="O82" s="10">
        <v>116104.32000000001</v>
      </c>
      <c r="P82" s="6">
        <v>1229</v>
      </c>
      <c r="Q82" s="6">
        <f t="shared" si="39"/>
        <v>9045860.5700000003</v>
      </c>
      <c r="R82" s="10">
        <f t="shared" si="40"/>
        <v>8023736.4000000004</v>
      </c>
      <c r="S82" s="10">
        <v>5891883.7999999998</v>
      </c>
      <c r="T82" s="10">
        <f t="shared" si="41"/>
        <v>2131852.6</v>
      </c>
      <c r="U82" s="10">
        <v>190451.20000000001</v>
      </c>
      <c r="V82" s="10">
        <v>1941401.4</v>
      </c>
      <c r="W82" s="10">
        <v>81507</v>
      </c>
      <c r="X82" s="10">
        <f t="shared" si="42"/>
        <v>61884.22</v>
      </c>
      <c r="Y82" s="10">
        <v>14.17</v>
      </c>
      <c r="Z82" s="10">
        <v>61870.05</v>
      </c>
      <c r="AA82" s="10">
        <f t="shared" si="43"/>
        <v>878732.95</v>
      </c>
      <c r="AB82" s="10">
        <v>0</v>
      </c>
      <c r="AC82" s="10">
        <v>5999</v>
      </c>
      <c r="AD82" s="10">
        <v>872733.95</v>
      </c>
      <c r="AE82" s="6"/>
      <c r="AF82" s="10">
        <v>872733.95</v>
      </c>
      <c r="AG82" s="10">
        <f t="shared" si="44"/>
        <v>10296976.940000001</v>
      </c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ht="14.1" customHeight="1" x14ac:dyDescent="0.25">
      <c r="A83" s="1" t="s">
        <v>159</v>
      </c>
      <c r="B83" s="1" t="s">
        <v>160</v>
      </c>
      <c r="C83" s="5">
        <f t="shared" si="37"/>
        <v>13195210.389999999</v>
      </c>
      <c r="D83" s="6">
        <v>44030.16</v>
      </c>
      <c r="E83" s="6">
        <v>110690.75</v>
      </c>
      <c r="F83" s="6">
        <v>203657.3</v>
      </c>
      <c r="G83" s="6">
        <v>1300</v>
      </c>
      <c r="H83" s="6">
        <v>9288.4500000000007</v>
      </c>
      <c r="I83" s="6">
        <v>26785.5</v>
      </c>
      <c r="J83" s="6">
        <v>50266.2</v>
      </c>
      <c r="K83" s="6">
        <f t="shared" si="38"/>
        <v>1295659.1500000001</v>
      </c>
      <c r="L83" s="10">
        <v>266970</v>
      </c>
      <c r="M83" s="10">
        <v>523390.05</v>
      </c>
      <c r="N83" s="10">
        <v>418999</v>
      </c>
      <c r="O83" s="10">
        <v>86300.1</v>
      </c>
      <c r="P83" s="6">
        <v>0</v>
      </c>
      <c r="Q83" s="6">
        <f t="shared" si="39"/>
        <v>11453532.879999999</v>
      </c>
      <c r="R83" s="10">
        <f t="shared" si="40"/>
        <v>9272642.0700000003</v>
      </c>
      <c r="S83" s="10">
        <v>7175043.2999999998</v>
      </c>
      <c r="T83" s="10">
        <f t="shared" si="41"/>
        <v>2097598.77</v>
      </c>
      <c r="U83" s="10">
        <v>466529.7</v>
      </c>
      <c r="V83" s="10">
        <v>1631069.07</v>
      </c>
      <c r="W83" s="10">
        <v>828831</v>
      </c>
      <c r="X83" s="10">
        <f t="shared" si="42"/>
        <v>194662.04</v>
      </c>
      <c r="Y83" s="10">
        <v>48239.62</v>
      </c>
      <c r="Z83" s="10">
        <v>146422.42000000001</v>
      </c>
      <c r="AA83" s="10">
        <f t="shared" si="43"/>
        <v>1157397.77</v>
      </c>
      <c r="AB83" s="10">
        <v>578343.52</v>
      </c>
      <c r="AC83" s="10">
        <v>0</v>
      </c>
      <c r="AD83" s="10">
        <v>579054.25</v>
      </c>
      <c r="AE83" s="6"/>
      <c r="AF83" s="10">
        <v>607524.25</v>
      </c>
      <c r="AG83" s="10">
        <f t="shared" si="44"/>
        <v>12587686.139999999</v>
      </c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ht="14.1" customHeight="1" x14ac:dyDescent="0.25">
      <c r="A84" s="1" t="s">
        <v>161</v>
      </c>
      <c r="B84" s="1" t="s">
        <v>162</v>
      </c>
      <c r="C84" s="5">
        <f t="shared" si="37"/>
        <v>3331021.6</v>
      </c>
      <c r="D84" s="6">
        <v>214860.95</v>
      </c>
      <c r="E84" s="6">
        <v>253782.35</v>
      </c>
      <c r="F84" s="6">
        <v>17081.2</v>
      </c>
      <c r="G84" s="6">
        <v>191</v>
      </c>
      <c r="H84" s="6">
        <v>3524.2</v>
      </c>
      <c r="I84" s="6">
        <v>18452.8</v>
      </c>
      <c r="J84" s="6">
        <v>41788.300000000003</v>
      </c>
      <c r="K84" s="6">
        <f t="shared" si="38"/>
        <v>514884.05</v>
      </c>
      <c r="L84" s="10">
        <v>225675.4</v>
      </c>
      <c r="M84" s="10">
        <v>208049.5</v>
      </c>
      <c r="N84" s="10">
        <v>74759.100000000006</v>
      </c>
      <c r="O84" s="10">
        <v>6400.05</v>
      </c>
      <c r="P84" s="6">
        <v>0</v>
      </c>
      <c r="Q84" s="6">
        <f t="shared" si="39"/>
        <v>2266456.75</v>
      </c>
      <c r="R84" s="10">
        <f t="shared" si="40"/>
        <v>1908331.8499999999</v>
      </c>
      <c r="S84" s="10">
        <v>1462242.15</v>
      </c>
      <c r="T84" s="10">
        <f t="shared" si="41"/>
        <v>446089.7</v>
      </c>
      <c r="U84" s="10">
        <v>157545</v>
      </c>
      <c r="V84" s="10">
        <v>288544.7</v>
      </c>
      <c r="W84" s="10">
        <v>265345</v>
      </c>
      <c r="X84" s="10">
        <f t="shared" si="42"/>
        <v>68975.7</v>
      </c>
      <c r="Y84" s="10">
        <v>6.75</v>
      </c>
      <c r="Z84" s="10">
        <v>68968.95</v>
      </c>
      <c r="AA84" s="10">
        <f t="shared" si="43"/>
        <v>23804.2</v>
      </c>
      <c r="AB84" s="10">
        <v>0</v>
      </c>
      <c r="AC84" s="10">
        <v>0</v>
      </c>
      <c r="AD84" s="10">
        <v>23804.2</v>
      </c>
      <c r="AE84" s="6"/>
      <c r="AF84" s="10">
        <v>206054.2</v>
      </c>
      <c r="AG84" s="10">
        <f t="shared" si="44"/>
        <v>3124967.4</v>
      </c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ht="14.1" customHeight="1" x14ac:dyDescent="0.25">
      <c r="A85" s="1" t="s">
        <v>163</v>
      </c>
      <c r="B85" s="1" t="s">
        <v>164</v>
      </c>
      <c r="C85" s="5">
        <f t="shared" si="37"/>
        <v>14218477.600000001</v>
      </c>
      <c r="D85" s="6">
        <v>38215.949999999997</v>
      </c>
      <c r="E85" s="6">
        <v>550</v>
      </c>
      <c r="F85" s="6">
        <v>51002</v>
      </c>
      <c r="G85" s="6">
        <v>19070.5</v>
      </c>
      <c r="H85" s="6">
        <v>11073.95</v>
      </c>
      <c r="I85" s="6">
        <v>389214.5</v>
      </c>
      <c r="J85" s="6">
        <v>34006.050000000003</v>
      </c>
      <c r="K85" s="6">
        <f t="shared" si="38"/>
        <v>1113158.6000000001</v>
      </c>
      <c r="L85" s="10">
        <v>306729.15000000002</v>
      </c>
      <c r="M85" s="10">
        <v>441831.9</v>
      </c>
      <c r="N85" s="10">
        <v>299861.75</v>
      </c>
      <c r="O85" s="10">
        <v>64735.8</v>
      </c>
      <c r="P85" s="6">
        <v>13221</v>
      </c>
      <c r="Q85" s="6">
        <f t="shared" si="39"/>
        <v>12548965.050000001</v>
      </c>
      <c r="R85" s="10">
        <f t="shared" si="40"/>
        <v>11253709.1</v>
      </c>
      <c r="S85" s="10">
        <v>8349894.25</v>
      </c>
      <c r="T85" s="10">
        <f t="shared" si="41"/>
        <v>2903814.85</v>
      </c>
      <c r="U85" s="10">
        <v>904475.25</v>
      </c>
      <c r="V85" s="10">
        <v>1999339.6</v>
      </c>
      <c r="W85" s="10">
        <v>121437</v>
      </c>
      <c r="X85" s="10">
        <f t="shared" si="42"/>
        <v>81679.649999999994</v>
      </c>
      <c r="Y85" s="10">
        <v>10.4</v>
      </c>
      <c r="Z85" s="10">
        <v>81669.25</v>
      </c>
      <c r="AA85" s="10">
        <f t="shared" si="43"/>
        <v>1092139.3</v>
      </c>
      <c r="AB85" s="10">
        <v>306011.3</v>
      </c>
      <c r="AC85" s="10">
        <v>0</v>
      </c>
      <c r="AD85" s="10">
        <v>786128</v>
      </c>
      <c r="AE85" s="6"/>
      <c r="AF85" s="10">
        <v>800456.9</v>
      </c>
      <c r="AG85" s="10">
        <f t="shared" si="44"/>
        <v>13418020.700000001</v>
      </c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ht="14.1" customHeight="1" x14ac:dyDescent="0.25">
      <c r="A86" s="1" t="s">
        <v>165</v>
      </c>
      <c r="B86" s="1" t="s">
        <v>166</v>
      </c>
      <c r="C86" s="5">
        <f t="shared" si="37"/>
        <v>7344264.1200000001</v>
      </c>
      <c r="D86" s="6">
        <v>865114.8</v>
      </c>
      <c r="E86" s="6">
        <v>42244.3</v>
      </c>
      <c r="F86" s="6">
        <v>105987.4</v>
      </c>
      <c r="G86" s="6">
        <v>26.5</v>
      </c>
      <c r="H86" s="6">
        <v>5759.3</v>
      </c>
      <c r="I86" s="6">
        <v>11460</v>
      </c>
      <c r="J86" s="6">
        <v>23017.15</v>
      </c>
      <c r="K86" s="6">
        <f t="shared" si="38"/>
        <v>964958.1</v>
      </c>
      <c r="L86" s="10">
        <v>319622.90000000002</v>
      </c>
      <c r="M86" s="10">
        <v>434650.4</v>
      </c>
      <c r="N86" s="10">
        <v>176098.45</v>
      </c>
      <c r="O86" s="10">
        <v>34586.35</v>
      </c>
      <c r="P86" s="6">
        <v>28453.1</v>
      </c>
      <c r="Q86" s="6">
        <f t="shared" si="39"/>
        <v>5297243.47</v>
      </c>
      <c r="R86" s="10">
        <f t="shared" si="40"/>
        <v>4318093.5999999996</v>
      </c>
      <c r="S86" s="10">
        <v>3259956.6</v>
      </c>
      <c r="T86" s="10">
        <f t="shared" si="41"/>
        <v>1058137</v>
      </c>
      <c r="U86" s="10">
        <v>348244.65</v>
      </c>
      <c r="V86" s="10">
        <v>709892.35</v>
      </c>
      <c r="W86" s="10">
        <v>437223</v>
      </c>
      <c r="X86" s="10">
        <f t="shared" si="42"/>
        <v>47040.950000000004</v>
      </c>
      <c r="Y86" s="10">
        <v>9.3000000000000007</v>
      </c>
      <c r="Z86" s="10">
        <v>47031.65</v>
      </c>
      <c r="AA86" s="10">
        <f t="shared" si="43"/>
        <v>494885.92</v>
      </c>
      <c r="AB86" s="10">
        <v>34215.870000000003</v>
      </c>
      <c r="AC86" s="10">
        <v>0</v>
      </c>
      <c r="AD86" s="10">
        <v>460670.05</v>
      </c>
      <c r="AE86" s="6"/>
      <c r="AF86" s="10">
        <v>1213899.05</v>
      </c>
      <c r="AG86" s="10">
        <f t="shared" si="44"/>
        <v>6130365.0700000003</v>
      </c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ht="14.1" customHeight="1" x14ac:dyDescent="0.25">
      <c r="A87" s="1" t="s">
        <v>167</v>
      </c>
      <c r="B87" s="1" t="s">
        <v>168</v>
      </c>
      <c r="C87" s="5">
        <f t="shared" si="37"/>
        <v>5963027.75</v>
      </c>
      <c r="D87" s="6">
        <v>188665.8</v>
      </c>
      <c r="E87" s="6">
        <v>232117.45</v>
      </c>
      <c r="F87" s="6">
        <v>591335.9</v>
      </c>
      <c r="G87" s="6">
        <v>650</v>
      </c>
      <c r="H87" s="6">
        <v>866.95</v>
      </c>
      <c r="I87" s="6">
        <v>496</v>
      </c>
      <c r="J87" s="6">
        <v>18683.900000000001</v>
      </c>
      <c r="K87" s="6">
        <f t="shared" si="38"/>
        <v>536018.89999999991</v>
      </c>
      <c r="L87" s="10">
        <v>145163.9</v>
      </c>
      <c r="M87" s="10">
        <v>290333.2</v>
      </c>
      <c r="N87" s="10">
        <v>84723.3</v>
      </c>
      <c r="O87" s="10">
        <v>15798.5</v>
      </c>
      <c r="P87" s="6">
        <v>5736</v>
      </c>
      <c r="Q87" s="6">
        <f t="shared" si="39"/>
        <v>4388456.8499999996</v>
      </c>
      <c r="R87" s="10">
        <f t="shared" si="40"/>
        <v>3449322.15</v>
      </c>
      <c r="S87" s="10">
        <v>2806920.55</v>
      </c>
      <c r="T87" s="10">
        <f t="shared" si="41"/>
        <v>642401.6</v>
      </c>
      <c r="U87" s="10">
        <v>165899.4</v>
      </c>
      <c r="V87" s="10">
        <v>476502.2</v>
      </c>
      <c r="W87" s="10">
        <v>264214</v>
      </c>
      <c r="X87" s="10">
        <f t="shared" si="42"/>
        <v>491132.35000000003</v>
      </c>
      <c r="Y87" s="10">
        <v>10.7</v>
      </c>
      <c r="Z87" s="10">
        <v>491121.65</v>
      </c>
      <c r="AA87" s="10">
        <f t="shared" si="43"/>
        <v>183788.35</v>
      </c>
      <c r="AB87" s="10">
        <v>3000</v>
      </c>
      <c r="AC87" s="10">
        <v>0</v>
      </c>
      <c r="AD87" s="10">
        <v>180788.35</v>
      </c>
      <c r="AE87" s="6"/>
      <c r="AF87" s="10">
        <v>497358.8</v>
      </c>
      <c r="AG87" s="10">
        <f t="shared" si="44"/>
        <v>5465668.9500000002</v>
      </c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ht="14.1" customHeight="1" x14ac:dyDescent="0.25">
      <c r="A88" s="1" t="s">
        <v>169</v>
      </c>
      <c r="B88" s="1" t="s">
        <v>170</v>
      </c>
      <c r="C88" s="5">
        <f t="shared" si="37"/>
        <v>901603.43</v>
      </c>
      <c r="D88" s="6">
        <v>13696.05</v>
      </c>
      <c r="E88" s="6">
        <v>4687.45</v>
      </c>
      <c r="F88" s="6">
        <v>2010</v>
      </c>
      <c r="G88" s="6">
        <v>0</v>
      </c>
      <c r="H88" s="6">
        <v>1282.5999999999999</v>
      </c>
      <c r="I88" s="6">
        <v>1127.9000000000001</v>
      </c>
      <c r="J88" s="6">
        <v>-1378.05</v>
      </c>
      <c r="K88" s="6">
        <f t="shared" si="38"/>
        <v>79624</v>
      </c>
      <c r="L88" s="10">
        <v>30979.65</v>
      </c>
      <c r="M88" s="10">
        <v>20027.849999999999</v>
      </c>
      <c r="N88" s="10">
        <v>22745.5</v>
      </c>
      <c r="O88" s="10">
        <v>5871</v>
      </c>
      <c r="P88" s="6">
        <v>2.9</v>
      </c>
      <c r="Q88" s="6">
        <f t="shared" si="39"/>
        <v>800550.58000000007</v>
      </c>
      <c r="R88" s="10">
        <f t="shared" si="40"/>
        <v>145926.95000000004</v>
      </c>
      <c r="S88" s="10">
        <v>-183170.1</v>
      </c>
      <c r="T88" s="10">
        <f t="shared" si="41"/>
        <v>329097.05000000005</v>
      </c>
      <c r="U88" s="10">
        <v>69582.350000000006</v>
      </c>
      <c r="V88" s="10">
        <v>259514.7</v>
      </c>
      <c r="W88" s="10">
        <v>13552</v>
      </c>
      <c r="X88" s="10">
        <f t="shared" si="42"/>
        <v>120579.28</v>
      </c>
      <c r="Y88" s="10">
        <v>116315.23</v>
      </c>
      <c r="Z88" s="10">
        <v>4264.05</v>
      </c>
      <c r="AA88" s="10">
        <f t="shared" si="43"/>
        <v>520492.35</v>
      </c>
      <c r="AB88" s="10">
        <v>98000</v>
      </c>
      <c r="AC88" s="10">
        <v>400000</v>
      </c>
      <c r="AD88" s="10">
        <v>22492.35</v>
      </c>
      <c r="AE88" s="6"/>
      <c r="AF88" s="10">
        <v>23564.95</v>
      </c>
      <c r="AG88" s="10">
        <f t="shared" si="44"/>
        <v>878038.4800000001</v>
      </c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ht="14.1" customHeight="1" x14ac:dyDescent="0.25">
      <c r="A89" s="1" t="s">
        <v>171</v>
      </c>
      <c r="B89" s="1" t="s">
        <v>172</v>
      </c>
      <c r="C89" s="5">
        <f t="shared" si="37"/>
        <v>266349286.02000001</v>
      </c>
      <c r="D89" s="6">
        <v>30026336.48</v>
      </c>
      <c r="E89" s="6">
        <v>5688542.3899999997</v>
      </c>
      <c r="F89" s="6">
        <v>11142233.9</v>
      </c>
      <c r="G89" s="6">
        <v>1661885.25</v>
      </c>
      <c r="H89" s="6">
        <v>168375.7</v>
      </c>
      <c r="I89" s="6">
        <v>8935474.8800000008</v>
      </c>
      <c r="J89" s="6">
        <v>10179677.26</v>
      </c>
      <c r="K89" s="6">
        <f t="shared" si="38"/>
        <v>22333766.579999998</v>
      </c>
      <c r="L89" s="10">
        <v>0</v>
      </c>
      <c r="M89" s="10">
        <v>9720987.4199999999</v>
      </c>
      <c r="N89" s="10">
        <v>11964497.16</v>
      </c>
      <c r="O89" s="10">
        <v>648282</v>
      </c>
      <c r="P89" s="6">
        <v>13392.5</v>
      </c>
      <c r="Q89" s="6">
        <f t="shared" si="39"/>
        <v>176199601.08000001</v>
      </c>
      <c r="R89" s="10">
        <f t="shared" si="40"/>
        <v>166526511.56999999</v>
      </c>
      <c r="S89" s="10">
        <v>131504864.95</v>
      </c>
      <c r="T89" s="10">
        <f t="shared" si="41"/>
        <v>35021646.620000005</v>
      </c>
      <c r="U89" s="10">
        <v>5684356</v>
      </c>
      <c r="V89" s="10">
        <v>29337290.620000001</v>
      </c>
      <c r="W89" s="10">
        <v>2031926</v>
      </c>
      <c r="X89" s="10">
        <f t="shared" si="42"/>
        <v>6606933.5199999996</v>
      </c>
      <c r="Y89" s="10">
        <v>4757894.22</v>
      </c>
      <c r="Z89" s="10">
        <v>1849039.3</v>
      </c>
      <c r="AA89" s="10">
        <f t="shared" si="43"/>
        <v>1034229.99</v>
      </c>
      <c r="AB89" s="10">
        <v>0</v>
      </c>
      <c r="AC89" s="10">
        <v>0</v>
      </c>
      <c r="AD89" s="10">
        <v>1034229.99</v>
      </c>
      <c r="AE89" s="6"/>
      <c r="AF89" s="10">
        <v>29609996.649999999</v>
      </c>
      <c r="AG89" s="10">
        <f t="shared" si="44"/>
        <v>236739289.37</v>
      </c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ht="14.1" customHeight="1" x14ac:dyDescent="0.25">
      <c r="A90" s="1" t="s">
        <v>173</v>
      </c>
      <c r="B90" s="1" t="s">
        <v>174</v>
      </c>
      <c r="C90" s="5">
        <f t="shared" si="37"/>
        <v>16120634.050000001</v>
      </c>
      <c r="D90" s="6">
        <v>249929.5</v>
      </c>
      <c r="E90" s="6">
        <v>33787</v>
      </c>
      <c r="F90" s="6">
        <v>116789</v>
      </c>
      <c r="G90" s="6">
        <v>8419.5</v>
      </c>
      <c r="H90" s="6">
        <v>7123.4</v>
      </c>
      <c r="I90" s="6">
        <v>12893.87</v>
      </c>
      <c r="J90" s="6">
        <v>142407.54999999999</v>
      </c>
      <c r="K90" s="6">
        <f t="shared" si="38"/>
        <v>2039791.9200000002</v>
      </c>
      <c r="L90" s="10">
        <v>539761.5</v>
      </c>
      <c r="M90" s="10">
        <v>635734.94999999995</v>
      </c>
      <c r="N90" s="10">
        <v>791881.17</v>
      </c>
      <c r="O90" s="10">
        <v>72414.3</v>
      </c>
      <c r="P90" s="6">
        <v>5000</v>
      </c>
      <c r="Q90" s="6">
        <f t="shared" si="39"/>
        <v>13504492.310000001</v>
      </c>
      <c r="R90" s="10">
        <f t="shared" si="40"/>
        <v>12314464.370000001</v>
      </c>
      <c r="S90" s="10">
        <v>7547682.5</v>
      </c>
      <c r="T90" s="10">
        <f t="shared" si="41"/>
        <v>4766781.87</v>
      </c>
      <c r="U90" s="10">
        <v>347208.95</v>
      </c>
      <c r="V90" s="10">
        <v>4419572.92</v>
      </c>
      <c r="W90" s="10">
        <v>154612</v>
      </c>
      <c r="X90" s="10">
        <f t="shared" si="42"/>
        <v>337265.07999999996</v>
      </c>
      <c r="Y90" s="10">
        <v>49305.23</v>
      </c>
      <c r="Z90" s="10">
        <v>287959.84999999998</v>
      </c>
      <c r="AA90" s="10">
        <f t="shared" si="43"/>
        <v>698150.86</v>
      </c>
      <c r="AB90" s="10">
        <v>0</v>
      </c>
      <c r="AC90" s="10">
        <v>0</v>
      </c>
      <c r="AD90" s="10">
        <v>698150.86</v>
      </c>
      <c r="AE90" s="6"/>
      <c r="AF90" s="10">
        <v>786273.13</v>
      </c>
      <c r="AG90" s="10">
        <f t="shared" si="44"/>
        <v>15334360.92</v>
      </c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 ht="14.1" customHeight="1" x14ac:dyDescent="0.25">
      <c r="A91" s="1" t="s">
        <v>175</v>
      </c>
      <c r="B91" s="1" t="s">
        <v>176</v>
      </c>
      <c r="C91" s="5">
        <f t="shared" si="37"/>
        <v>18389295</v>
      </c>
      <c r="D91" s="6">
        <v>71131</v>
      </c>
      <c r="E91" s="6">
        <v>10843</v>
      </c>
      <c r="F91" s="6">
        <v>562708</v>
      </c>
      <c r="G91" s="6">
        <v>201371</v>
      </c>
      <c r="H91" s="6">
        <v>15211</v>
      </c>
      <c r="I91" s="6">
        <v>161296</v>
      </c>
      <c r="J91" s="6">
        <v>195297</v>
      </c>
      <c r="K91" s="6">
        <f t="shared" si="38"/>
        <v>1237165</v>
      </c>
      <c r="L91" s="10">
        <v>309561</v>
      </c>
      <c r="M91" s="10">
        <v>539287</v>
      </c>
      <c r="N91" s="10">
        <v>349627</v>
      </c>
      <c r="O91" s="10">
        <v>38690</v>
      </c>
      <c r="P91" s="6">
        <v>105</v>
      </c>
      <c r="Q91" s="6">
        <f t="shared" si="39"/>
        <v>15934168</v>
      </c>
      <c r="R91" s="10">
        <f t="shared" si="40"/>
        <v>14466612</v>
      </c>
      <c r="S91" s="10">
        <v>9888870</v>
      </c>
      <c r="T91" s="10">
        <f t="shared" si="41"/>
        <v>4577742</v>
      </c>
      <c r="U91" s="10">
        <v>1281476</v>
      </c>
      <c r="V91" s="10">
        <v>3296266</v>
      </c>
      <c r="W91" s="10">
        <v>182846</v>
      </c>
      <c r="X91" s="10">
        <f t="shared" si="42"/>
        <v>538910</v>
      </c>
      <c r="Y91" s="10">
        <v>667</v>
      </c>
      <c r="Z91" s="10">
        <v>538243</v>
      </c>
      <c r="AA91" s="10">
        <f t="shared" si="43"/>
        <v>745800</v>
      </c>
      <c r="AB91" s="10">
        <v>0</v>
      </c>
      <c r="AC91" s="10">
        <v>680000</v>
      </c>
      <c r="AD91" s="10">
        <v>65800</v>
      </c>
      <c r="AE91" s="6"/>
      <c r="AF91" s="10">
        <v>277300</v>
      </c>
      <c r="AG91" s="10">
        <f t="shared" si="44"/>
        <v>18111995</v>
      </c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ht="14.1" customHeight="1" x14ac:dyDescent="0.25">
      <c r="A92" s="1" t="s">
        <v>177</v>
      </c>
      <c r="B92" s="1" t="s">
        <v>178</v>
      </c>
      <c r="C92" s="5">
        <f t="shared" si="37"/>
        <v>8964136.5399999991</v>
      </c>
      <c r="D92" s="6">
        <v>358252.79999999999</v>
      </c>
      <c r="E92" s="6">
        <v>45528.6</v>
      </c>
      <c r="F92" s="6">
        <v>144042.5</v>
      </c>
      <c r="G92" s="6">
        <v>8141.45</v>
      </c>
      <c r="H92" s="6">
        <v>7771.65</v>
      </c>
      <c r="I92" s="6">
        <v>9184.25</v>
      </c>
      <c r="J92" s="6">
        <v>86559.95</v>
      </c>
      <c r="K92" s="6">
        <f t="shared" si="38"/>
        <v>2117545.7999999998</v>
      </c>
      <c r="L92" s="10">
        <v>218906.12</v>
      </c>
      <c r="M92" s="10">
        <v>537181.80000000005</v>
      </c>
      <c r="N92" s="10">
        <v>1337646.83</v>
      </c>
      <c r="O92" s="10">
        <v>23811.05</v>
      </c>
      <c r="P92" s="6">
        <v>1300</v>
      </c>
      <c r="Q92" s="6">
        <f t="shared" si="39"/>
        <v>6185809.54</v>
      </c>
      <c r="R92" s="10">
        <f t="shared" si="40"/>
        <v>5266736.51</v>
      </c>
      <c r="S92" s="10">
        <v>4012947.7</v>
      </c>
      <c r="T92" s="10">
        <f t="shared" si="41"/>
        <v>1253788.81</v>
      </c>
      <c r="U92" s="10">
        <v>283314.55</v>
      </c>
      <c r="V92" s="10">
        <v>970474.26</v>
      </c>
      <c r="W92" s="10">
        <v>423878</v>
      </c>
      <c r="X92" s="10">
        <f t="shared" si="42"/>
        <v>119221.25</v>
      </c>
      <c r="Y92" s="10">
        <v>17.3</v>
      </c>
      <c r="Z92" s="10">
        <v>119203.95</v>
      </c>
      <c r="AA92" s="10">
        <f t="shared" si="43"/>
        <v>375973.78</v>
      </c>
      <c r="AB92" s="10">
        <v>0</v>
      </c>
      <c r="AC92" s="10">
        <v>179710.75</v>
      </c>
      <c r="AD92" s="10">
        <v>196263.03</v>
      </c>
      <c r="AE92" s="6"/>
      <c r="AF92" s="10">
        <v>679007</v>
      </c>
      <c r="AG92" s="10">
        <f t="shared" si="44"/>
        <v>8285129.5399999991</v>
      </c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 ht="14.1" customHeight="1" x14ac:dyDescent="0.25">
      <c r="A93" s="1" t="s">
        <v>179</v>
      </c>
      <c r="B93" s="1" t="s">
        <v>180</v>
      </c>
      <c r="C93" s="5">
        <f t="shared" si="37"/>
        <v>44382579.890000001</v>
      </c>
      <c r="D93" s="6">
        <v>2945329</v>
      </c>
      <c r="E93" s="6">
        <v>447986.85</v>
      </c>
      <c r="F93" s="6">
        <v>769083.6</v>
      </c>
      <c r="G93" s="6">
        <v>136331.79999999999</v>
      </c>
      <c r="H93" s="6">
        <v>24510.55</v>
      </c>
      <c r="I93" s="6">
        <v>2461781.85</v>
      </c>
      <c r="J93" s="6">
        <v>188886.03</v>
      </c>
      <c r="K93" s="6">
        <f t="shared" si="38"/>
        <v>2996137.92</v>
      </c>
      <c r="L93" s="10">
        <v>572443.4</v>
      </c>
      <c r="M93" s="10">
        <v>1514265</v>
      </c>
      <c r="N93" s="10">
        <v>807477.07</v>
      </c>
      <c r="O93" s="10">
        <v>101952.45</v>
      </c>
      <c r="P93" s="6">
        <v>115</v>
      </c>
      <c r="Q93" s="6">
        <f t="shared" si="39"/>
        <v>34412417.289999999</v>
      </c>
      <c r="R93" s="10">
        <f t="shared" si="40"/>
        <v>30039852.75</v>
      </c>
      <c r="S93" s="10">
        <v>22687155.800000001</v>
      </c>
      <c r="T93" s="10">
        <f t="shared" si="41"/>
        <v>7352696.9500000002</v>
      </c>
      <c r="U93" s="10">
        <v>1737693.45</v>
      </c>
      <c r="V93" s="10">
        <v>5615003.5</v>
      </c>
      <c r="W93" s="10">
        <v>1081685</v>
      </c>
      <c r="X93" s="10">
        <f t="shared" si="42"/>
        <v>89367.97</v>
      </c>
      <c r="Y93" s="10">
        <v>13279.57</v>
      </c>
      <c r="Z93" s="10">
        <v>76088.399999999994</v>
      </c>
      <c r="AA93" s="10">
        <f t="shared" si="43"/>
        <v>3201511.57</v>
      </c>
      <c r="AB93" s="10">
        <v>916091.17</v>
      </c>
      <c r="AC93" s="10">
        <v>0</v>
      </c>
      <c r="AD93" s="10">
        <v>2285420.4</v>
      </c>
      <c r="AE93" s="6"/>
      <c r="AF93" s="10">
        <v>4512292.93</v>
      </c>
      <c r="AG93" s="10">
        <f t="shared" si="44"/>
        <v>39870286.960000001</v>
      </c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 ht="14.1" customHeight="1" x14ac:dyDescent="0.25">
      <c r="A94" s="1" t="s">
        <v>181</v>
      </c>
      <c r="B94" s="1" t="s">
        <v>182</v>
      </c>
      <c r="C94" s="5">
        <f t="shared" si="37"/>
        <v>7240707.2600000007</v>
      </c>
      <c r="D94" s="6">
        <v>747694.05</v>
      </c>
      <c r="E94" s="6">
        <v>28644.85</v>
      </c>
      <c r="F94" s="6">
        <v>124585.55</v>
      </c>
      <c r="G94" s="6">
        <v>1408.1</v>
      </c>
      <c r="H94" s="6">
        <v>3695.9</v>
      </c>
      <c r="I94" s="6">
        <v>0</v>
      </c>
      <c r="J94" s="6">
        <v>17010</v>
      </c>
      <c r="K94" s="6">
        <f t="shared" si="38"/>
        <v>705067.96000000008</v>
      </c>
      <c r="L94" s="10">
        <v>314949.57</v>
      </c>
      <c r="M94" s="10">
        <v>217102.72</v>
      </c>
      <c r="N94" s="10">
        <v>130339.57</v>
      </c>
      <c r="O94" s="10">
        <v>42676.1</v>
      </c>
      <c r="P94" s="6">
        <v>0</v>
      </c>
      <c r="Q94" s="6">
        <f t="shared" si="39"/>
        <v>5612600.8500000006</v>
      </c>
      <c r="R94" s="10">
        <f t="shared" si="40"/>
        <v>5368344.5600000005</v>
      </c>
      <c r="S94" s="10">
        <v>3477923.85</v>
      </c>
      <c r="T94" s="10">
        <f t="shared" si="41"/>
        <v>1890420.71</v>
      </c>
      <c r="U94" s="10">
        <v>151021.15</v>
      </c>
      <c r="V94" s="10">
        <v>1739399.56</v>
      </c>
      <c r="W94" s="10">
        <v>70134</v>
      </c>
      <c r="X94" s="10">
        <f t="shared" si="42"/>
        <v>73610.83</v>
      </c>
      <c r="Y94" s="10">
        <v>14</v>
      </c>
      <c r="Z94" s="10">
        <v>73596.83</v>
      </c>
      <c r="AA94" s="10">
        <f t="shared" si="43"/>
        <v>100511.46</v>
      </c>
      <c r="AB94" s="10">
        <v>0</v>
      </c>
      <c r="AC94" s="10">
        <v>0</v>
      </c>
      <c r="AD94" s="10">
        <v>100511.46</v>
      </c>
      <c r="AE94" s="6"/>
      <c r="AF94" s="10">
        <v>765645.2</v>
      </c>
      <c r="AG94" s="10">
        <f t="shared" si="44"/>
        <v>6475062.0600000005</v>
      </c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ht="14.1" customHeight="1" x14ac:dyDescent="0.25">
      <c r="A95" s="1" t="s">
        <v>183</v>
      </c>
      <c r="B95" s="1" t="s">
        <v>184</v>
      </c>
      <c r="C95" s="5">
        <f t="shared" si="37"/>
        <v>11904281.500000002</v>
      </c>
      <c r="D95" s="6">
        <v>463798.9</v>
      </c>
      <c r="E95" s="6">
        <v>83292.7</v>
      </c>
      <c r="F95" s="6">
        <v>135386.85</v>
      </c>
      <c r="G95" s="6">
        <v>81271.5</v>
      </c>
      <c r="H95" s="6">
        <v>12073.75</v>
      </c>
      <c r="I95" s="6">
        <v>36464.800000000003</v>
      </c>
      <c r="J95" s="6">
        <v>104082.7</v>
      </c>
      <c r="K95" s="6">
        <f t="shared" si="38"/>
        <v>1207148.3</v>
      </c>
      <c r="L95" s="10">
        <v>461913.05</v>
      </c>
      <c r="M95" s="10">
        <v>345970.9</v>
      </c>
      <c r="N95" s="10">
        <v>220967.55</v>
      </c>
      <c r="O95" s="10">
        <v>178296.8</v>
      </c>
      <c r="P95" s="6">
        <v>9204.65</v>
      </c>
      <c r="Q95" s="6">
        <f t="shared" si="39"/>
        <v>9771557.3500000015</v>
      </c>
      <c r="R95" s="10">
        <f t="shared" si="40"/>
        <v>9097265.6000000015</v>
      </c>
      <c r="S95" s="10">
        <v>6897293.9000000004</v>
      </c>
      <c r="T95" s="10">
        <f t="shared" si="41"/>
        <v>2199971.7000000002</v>
      </c>
      <c r="U95" s="10">
        <v>1140142.2</v>
      </c>
      <c r="V95" s="10">
        <v>1059829.5</v>
      </c>
      <c r="W95" s="10">
        <v>225103</v>
      </c>
      <c r="X95" s="10">
        <f t="shared" si="42"/>
        <v>28975.15</v>
      </c>
      <c r="Y95" s="10">
        <v>15169.15</v>
      </c>
      <c r="Z95" s="10">
        <v>13806</v>
      </c>
      <c r="AA95" s="10">
        <f t="shared" si="43"/>
        <v>420213.6</v>
      </c>
      <c r="AB95" s="10">
        <v>56321</v>
      </c>
      <c r="AC95" s="10">
        <v>0</v>
      </c>
      <c r="AD95" s="10">
        <v>363892.6</v>
      </c>
      <c r="AE95" s="6"/>
      <c r="AF95" s="10">
        <v>1090239.7</v>
      </c>
      <c r="AG95" s="10">
        <f t="shared" si="44"/>
        <v>10814041.800000003</v>
      </c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 ht="14.1" customHeight="1" x14ac:dyDescent="0.25">
      <c r="A96" s="1" t="s">
        <v>185</v>
      </c>
      <c r="B96" s="1" t="s">
        <v>186</v>
      </c>
      <c r="C96" s="5">
        <f t="shared" si="37"/>
        <v>853458.27</v>
      </c>
      <c r="D96" s="6">
        <v>70</v>
      </c>
      <c r="E96" s="6">
        <v>0</v>
      </c>
      <c r="F96" s="6">
        <v>44201.25</v>
      </c>
      <c r="G96" s="6">
        <v>0</v>
      </c>
      <c r="H96" s="6">
        <v>39.950000000000003</v>
      </c>
      <c r="I96" s="6">
        <v>512</v>
      </c>
      <c r="J96" s="6">
        <v>0</v>
      </c>
      <c r="K96" s="6">
        <f t="shared" si="38"/>
        <v>46764.35</v>
      </c>
      <c r="L96" s="10">
        <v>33508.65</v>
      </c>
      <c r="M96" s="10">
        <v>0</v>
      </c>
      <c r="N96" s="10">
        <v>12804</v>
      </c>
      <c r="O96" s="10">
        <v>451.7</v>
      </c>
      <c r="P96" s="6">
        <v>500</v>
      </c>
      <c r="Q96" s="6">
        <f t="shared" si="39"/>
        <v>761370.72</v>
      </c>
      <c r="R96" s="10">
        <f t="shared" si="40"/>
        <v>754259.35</v>
      </c>
      <c r="S96" s="10">
        <v>659735.19999999995</v>
      </c>
      <c r="T96" s="10">
        <f t="shared" si="41"/>
        <v>94524.15</v>
      </c>
      <c r="U96" s="10">
        <v>1533.25</v>
      </c>
      <c r="V96" s="10">
        <v>92990.9</v>
      </c>
      <c r="W96" s="10">
        <v>2387</v>
      </c>
      <c r="X96" s="10">
        <f t="shared" si="42"/>
        <v>4724.37</v>
      </c>
      <c r="Y96" s="10">
        <v>4724.37</v>
      </c>
      <c r="Z96" s="10">
        <v>0</v>
      </c>
      <c r="AA96" s="10">
        <f t="shared" si="43"/>
        <v>0</v>
      </c>
      <c r="AB96" s="10">
        <v>0</v>
      </c>
      <c r="AC96" s="10">
        <v>0</v>
      </c>
      <c r="AD96" s="10">
        <v>0</v>
      </c>
      <c r="AE96" s="6"/>
      <c r="AF96" s="10">
        <v>0</v>
      </c>
      <c r="AG96" s="10">
        <f t="shared" si="44"/>
        <v>853458.27</v>
      </c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 ht="14.1" customHeight="1" x14ac:dyDescent="0.25">
      <c r="A97" s="1" t="s">
        <v>187</v>
      </c>
      <c r="B97" s="1" t="s">
        <v>188</v>
      </c>
      <c r="C97" s="5">
        <f t="shared" si="37"/>
        <v>3600830.9799999995</v>
      </c>
      <c r="D97" s="6">
        <v>25160.15</v>
      </c>
      <c r="E97" s="6">
        <v>14907.65</v>
      </c>
      <c r="F97" s="6">
        <v>606702.11</v>
      </c>
      <c r="G97" s="6">
        <v>0</v>
      </c>
      <c r="H97" s="6">
        <v>2723.9</v>
      </c>
      <c r="I97" s="6">
        <v>4536</v>
      </c>
      <c r="J97" s="6">
        <v>120</v>
      </c>
      <c r="K97" s="6">
        <f t="shared" si="38"/>
        <v>359171.05000000005</v>
      </c>
      <c r="L97" s="10">
        <v>102524.15</v>
      </c>
      <c r="M97" s="10">
        <v>190269</v>
      </c>
      <c r="N97" s="10">
        <v>62517.9</v>
      </c>
      <c r="O97" s="10">
        <v>3860</v>
      </c>
      <c r="P97" s="6">
        <v>0</v>
      </c>
      <c r="Q97" s="6">
        <f t="shared" si="39"/>
        <v>2587510.1199999996</v>
      </c>
      <c r="R97" s="10">
        <f t="shared" si="40"/>
        <v>2095117.8</v>
      </c>
      <c r="S97" s="10">
        <v>1634531</v>
      </c>
      <c r="T97" s="10">
        <f t="shared" si="41"/>
        <v>460586.80000000005</v>
      </c>
      <c r="U97" s="10">
        <v>177152.4</v>
      </c>
      <c r="V97" s="10">
        <v>283434.40000000002</v>
      </c>
      <c r="W97" s="10">
        <v>286330</v>
      </c>
      <c r="X97" s="10">
        <f t="shared" si="42"/>
        <v>49452.02</v>
      </c>
      <c r="Y97" s="10">
        <v>34.67</v>
      </c>
      <c r="Z97" s="10">
        <v>49417.35</v>
      </c>
      <c r="AA97" s="10">
        <f t="shared" si="43"/>
        <v>156610.29999999999</v>
      </c>
      <c r="AB97" s="10">
        <v>0</v>
      </c>
      <c r="AC97" s="10">
        <v>200</v>
      </c>
      <c r="AD97" s="10">
        <v>156410.29999999999</v>
      </c>
      <c r="AE97" s="6"/>
      <c r="AF97" s="10">
        <v>156410.29999999999</v>
      </c>
      <c r="AG97" s="10">
        <f t="shared" si="44"/>
        <v>3444420.6799999997</v>
      </c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 ht="14.1" customHeight="1" x14ac:dyDescent="0.25">
      <c r="A98" s="1" t="s">
        <v>189</v>
      </c>
      <c r="B98" s="1" t="s">
        <v>190</v>
      </c>
      <c r="C98" s="5">
        <f t="shared" si="37"/>
        <v>13676472.999999998</v>
      </c>
      <c r="D98" s="6">
        <v>206768.94</v>
      </c>
      <c r="E98" s="6">
        <v>194758.8</v>
      </c>
      <c r="F98" s="6">
        <v>173248.05</v>
      </c>
      <c r="G98" s="6">
        <v>40306.699999999997</v>
      </c>
      <c r="H98" s="6">
        <v>5452.2</v>
      </c>
      <c r="I98" s="6">
        <v>1064628.03</v>
      </c>
      <c r="J98" s="6">
        <v>243096.75</v>
      </c>
      <c r="K98" s="6">
        <f t="shared" si="38"/>
        <v>1237609.9500000002</v>
      </c>
      <c r="L98" s="10">
        <v>401333.65</v>
      </c>
      <c r="M98" s="10">
        <v>464383.95</v>
      </c>
      <c r="N98" s="10">
        <v>332857.34999999998</v>
      </c>
      <c r="O98" s="10">
        <v>39035</v>
      </c>
      <c r="P98" s="6">
        <v>5490</v>
      </c>
      <c r="Q98" s="6">
        <f t="shared" si="39"/>
        <v>10505113.579999998</v>
      </c>
      <c r="R98" s="10">
        <f t="shared" si="40"/>
        <v>9306850.1199999992</v>
      </c>
      <c r="S98" s="10">
        <v>7217872.0499999998</v>
      </c>
      <c r="T98" s="10">
        <f t="shared" si="41"/>
        <v>2088978.07</v>
      </c>
      <c r="U98" s="10">
        <v>538500.44999999995</v>
      </c>
      <c r="V98" s="10">
        <v>1550477.62</v>
      </c>
      <c r="W98" s="10">
        <v>781283</v>
      </c>
      <c r="X98" s="10">
        <f t="shared" si="42"/>
        <v>89907.11</v>
      </c>
      <c r="Y98" s="10">
        <v>167.66</v>
      </c>
      <c r="Z98" s="10">
        <v>89739.45</v>
      </c>
      <c r="AA98" s="10">
        <f t="shared" si="43"/>
        <v>327073.34999999998</v>
      </c>
      <c r="AB98" s="10">
        <v>0</v>
      </c>
      <c r="AC98" s="10">
        <v>0</v>
      </c>
      <c r="AD98" s="10">
        <v>327073.34999999998</v>
      </c>
      <c r="AE98" s="6"/>
      <c r="AF98" s="10">
        <v>705820.05</v>
      </c>
      <c r="AG98" s="10">
        <f t="shared" si="44"/>
        <v>12970652.949999997</v>
      </c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 ht="14.1" customHeight="1" x14ac:dyDescent="0.25">
      <c r="A99" s="1" t="s">
        <v>191</v>
      </c>
      <c r="B99" s="1" t="s">
        <v>192</v>
      </c>
      <c r="C99" s="5">
        <f t="shared" si="37"/>
        <v>502875.81</v>
      </c>
      <c r="D99" s="6">
        <v>2968.7</v>
      </c>
      <c r="E99" s="6">
        <v>1400</v>
      </c>
      <c r="F99" s="6">
        <v>1061.9000000000001</v>
      </c>
      <c r="G99" s="6">
        <v>0</v>
      </c>
      <c r="H99" s="6">
        <v>0</v>
      </c>
      <c r="I99" s="6">
        <v>505</v>
      </c>
      <c r="J99" s="6">
        <v>0</v>
      </c>
      <c r="K99" s="6">
        <f t="shared" si="38"/>
        <v>47197.25</v>
      </c>
      <c r="L99" s="10">
        <v>25898.95</v>
      </c>
      <c r="M99" s="10">
        <v>6450.7</v>
      </c>
      <c r="N99" s="10">
        <v>14847.6</v>
      </c>
      <c r="O99" s="10">
        <v>0</v>
      </c>
      <c r="P99" s="6">
        <v>0</v>
      </c>
      <c r="Q99" s="6">
        <f t="shared" si="39"/>
        <v>449742.96</v>
      </c>
      <c r="R99" s="10">
        <f t="shared" si="40"/>
        <v>378791.75</v>
      </c>
      <c r="S99" s="10">
        <v>290681.7</v>
      </c>
      <c r="T99" s="10">
        <f t="shared" si="41"/>
        <v>88110.05</v>
      </c>
      <c r="U99" s="10">
        <v>0</v>
      </c>
      <c r="V99" s="10">
        <v>88110.05</v>
      </c>
      <c r="W99" s="10">
        <v>62929</v>
      </c>
      <c r="X99" s="10">
        <f t="shared" si="42"/>
        <v>22.21</v>
      </c>
      <c r="Y99" s="10">
        <v>22.21</v>
      </c>
      <c r="Z99" s="10">
        <v>0</v>
      </c>
      <c r="AA99" s="10">
        <f t="shared" si="43"/>
        <v>8000</v>
      </c>
      <c r="AB99" s="10">
        <v>0</v>
      </c>
      <c r="AC99" s="10">
        <v>0</v>
      </c>
      <c r="AD99" s="10">
        <v>8000</v>
      </c>
      <c r="AE99" s="6"/>
      <c r="AF99" s="10">
        <v>0</v>
      </c>
      <c r="AG99" s="10">
        <f t="shared" si="44"/>
        <v>502875.81</v>
      </c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1:55" ht="14.1" customHeight="1" x14ac:dyDescent="0.25">
      <c r="A100" s="1" t="s">
        <v>193</v>
      </c>
      <c r="B100" s="1" t="s">
        <v>194</v>
      </c>
      <c r="C100" s="5">
        <f t="shared" si="37"/>
        <v>7178137.3000000007</v>
      </c>
      <c r="D100" s="6">
        <v>13839.35</v>
      </c>
      <c r="E100" s="6">
        <v>57851.25</v>
      </c>
      <c r="F100" s="6">
        <v>123074.25</v>
      </c>
      <c r="G100" s="6">
        <v>1154.0999999999999</v>
      </c>
      <c r="H100" s="6">
        <v>9699.35</v>
      </c>
      <c r="I100" s="6">
        <v>3938.1</v>
      </c>
      <c r="J100" s="6">
        <v>19547.8</v>
      </c>
      <c r="K100" s="6">
        <f t="shared" si="38"/>
        <v>697236.9</v>
      </c>
      <c r="L100" s="10">
        <v>242373.3</v>
      </c>
      <c r="M100" s="10">
        <v>246212.45</v>
      </c>
      <c r="N100" s="10">
        <v>158172.85</v>
      </c>
      <c r="O100" s="10">
        <v>50478.3</v>
      </c>
      <c r="P100" s="6">
        <v>0</v>
      </c>
      <c r="Q100" s="6">
        <f t="shared" si="39"/>
        <v>6251796.2000000002</v>
      </c>
      <c r="R100" s="10">
        <f t="shared" si="40"/>
        <v>4405818.55</v>
      </c>
      <c r="S100" s="10">
        <v>3460923.55</v>
      </c>
      <c r="T100" s="10">
        <f t="shared" si="41"/>
        <v>944895</v>
      </c>
      <c r="U100" s="10">
        <v>170020.9</v>
      </c>
      <c r="V100" s="10">
        <v>774874.1</v>
      </c>
      <c r="W100" s="10">
        <v>518765</v>
      </c>
      <c r="X100" s="10">
        <f t="shared" si="42"/>
        <v>80305.399999999994</v>
      </c>
      <c r="Y100" s="10">
        <v>18.7</v>
      </c>
      <c r="Z100" s="10">
        <v>80286.7</v>
      </c>
      <c r="AA100" s="10">
        <f t="shared" si="43"/>
        <v>1246907.25</v>
      </c>
      <c r="AB100" s="10">
        <v>789237.25</v>
      </c>
      <c r="AC100" s="10">
        <v>0</v>
      </c>
      <c r="AD100" s="10">
        <v>457670</v>
      </c>
      <c r="AE100" s="6"/>
      <c r="AF100" s="10">
        <v>457833</v>
      </c>
      <c r="AG100" s="10">
        <f t="shared" si="44"/>
        <v>6720304.3000000007</v>
      </c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 ht="14.1" customHeight="1" x14ac:dyDescent="0.25">
      <c r="A101" s="1" t="s">
        <v>195</v>
      </c>
      <c r="B101" s="1" t="s">
        <v>196</v>
      </c>
      <c r="C101" s="5">
        <f t="shared" si="37"/>
        <v>77254737.299999997</v>
      </c>
      <c r="D101" s="6">
        <v>1696123.85</v>
      </c>
      <c r="E101" s="6">
        <v>127660.55</v>
      </c>
      <c r="F101" s="6">
        <v>3256902.12</v>
      </c>
      <c r="G101" s="6">
        <v>778317.7</v>
      </c>
      <c r="H101" s="6">
        <v>114879.65</v>
      </c>
      <c r="I101" s="6">
        <v>4702199.8600000003</v>
      </c>
      <c r="J101" s="6">
        <v>1325766.7</v>
      </c>
      <c r="K101" s="6">
        <f t="shared" si="38"/>
        <v>8409737.1600000001</v>
      </c>
      <c r="L101" s="10">
        <v>1910318.85</v>
      </c>
      <c r="M101" s="10">
        <v>5155546.47</v>
      </c>
      <c r="N101" s="10">
        <v>1236273.8400000001</v>
      </c>
      <c r="O101" s="10">
        <v>107598</v>
      </c>
      <c r="P101" s="6">
        <v>300</v>
      </c>
      <c r="Q101" s="6">
        <f t="shared" si="39"/>
        <v>56842849.710000001</v>
      </c>
      <c r="R101" s="10">
        <f t="shared" si="40"/>
        <v>55278821.350000001</v>
      </c>
      <c r="S101" s="10">
        <v>39712967.149999999</v>
      </c>
      <c r="T101" s="10">
        <f t="shared" si="41"/>
        <v>15565854.200000001</v>
      </c>
      <c r="U101" s="10">
        <v>4087604.15</v>
      </c>
      <c r="V101" s="10">
        <v>11478250.050000001</v>
      </c>
      <c r="W101" s="10">
        <v>733101</v>
      </c>
      <c r="X101" s="10">
        <f t="shared" si="42"/>
        <v>773119.21</v>
      </c>
      <c r="Y101" s="10">
        <v>773119.21</v>
      </c>
      <c r="Z101" s="10">
        <v>0</v>
      </c>
      <c r="AA101" s="10">
        <f t="shared" si="43"/>
        <v>57808.15</v>
      </c>
      <c r="AB101" s="10">
        <v>0</v>
      </c>
      <c r="AC101" s="10">
        <v>0</v>
      </c>
      <c r="AD101" s="10">
        <v>57808.15</v>
      </c>
      <c r="AE101" s="6"/>
      <c r="AF101" s="10">
        <v>2797339.85</v>
      </c>
      <c r="AG101" s="10">
        <f t="shared" si="44"/>
        <v>74457397.450000003</v>
      </c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55" ht="14.1" customHeight="1" x14ac:dyDescent="0.25">
      <c r="A102" s="1" t="s">
        <v>197</v>
      </c>
      <c r="B102" s="1" t="s">
        <v>198</v>
      </c>
      <c r="C102" s="5">
        <f t="shared" si="37"/>
        <v>385606.52</v>
      </c>
      <c r="D102" s="6">
        <v>0</v>
      </c>
      <c r="E102" s="6">
        <v>3587.5</v>
      </c>
      <c r="F102" s="6">
        <v>26265</v>
      </c>
      <c r="G102" s="6">
        <v>0</v>
      </c>
      <c r="H102" s="6">
        <v>0</v>
      </c>
      <c r="I102" s="6">
        <v>3692.2</v>
      </c>
      <c r="J102" s="6">
        <v>0</v>
      </c>
      <c r="K102" s="6">
        <f t="shared" si="38"/>
        <v>20586.350000000002</v>
      </c>
      <c r="L102" s="10">
        <v>9208.7000000000007</v>
      </c>
      <c r="M102" s="10">
        <v>5487.7</v>
      </c>
      <c r="N102" s="10">
        <v>5174.95</v>
      </c>
      <c r="O102" s="10">
        <v>715</v>
      </c>
      <c r="P102" s="6">
        <v>0</v>
      </c>
      <c r="Q102" s="6">
        <f t="shared" si="39"/>
        <v>331475.47000000003</v>
      </c>
      <c r="R102" s="10">
        <f t="shared" si="40"/>
        <v>311478.15000000002</v>
      </c>
      <c r="S102" s="10">
        <v>217135.35</v>
      </c>
      <c r="T102" s="10">
        <f t="shared" si="41"/>
        <v>94342.799999999988</v>
      </c>
      <c r="U102" s="10">
        <v>24638.6</v>
      </c>
      <c r="V102" s="10">
        <v>69704.2</v>
      </c>
      <c r="W102" s="10">
        <v>18432</v>
      </c>
      <c r="X102" s="10">
        <f t="shared" si="42"/>
        <v>1565.32</v>
      </c>
      <c r="Y102" s="10">
        <v>158.32</v>
      </c>
      <c r="Z102" s="10">
        <v>1407</v>
      </c>
      <c r="AA102" s="10">
        <f t="shared" si="43"/>
        <v>0</v>
      </c>
      <c r="AB102" s="10">
        <v>0</v>
      </c>
      <c r="AC102" s="10">
        <v>0</v>
      </c>
      <c r="AD102" s="10">
        <v>0</v>
      </c>
      <c r="AE102" s="6"/>
      <c r="AF102" s="10">
        <v>0</v>
      </c>
      <c r="AG102" s="10">
        <f t="shared" si="44"/>
        <v>385606.52</v>
      </c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1:55" ht="14.1" customHeight="1" x14ac:dyDescent="0.25">
      <c r="A103" s="1" t="s">
        <v>199</v>
      </c>
      <c r="B103" s="1" t="s">
        <v>200</v>
      </c>
      <c r="C103" s="5">
        <f t="shared" si="37"/>
        <v>11877580.040000001</v>
      </c>
      <c r="D103" s="6">
        <v>648131.4</v>
      </c>
      <c r="E103" s="6">
        <v>56884.800000000003</v>
      </c>
      <c r="F103" s="6">
        <v>137246</v>
      </c>
      <c r="G103" s="6">
        <v>4531.8500000000004</v>
      </c>
      <c r="H103" s="6">
        <v>39165.25</v>
      </c>
      <c r="I103" s="6">
        <v>42287.15</v>
      </c>
      <c r="J103" s="6">
        <v>42165.3</v>
      </c>
      <c r="K103" s="6">
        <f t="shared" si="38"/>
        <v>1077294.1399999999</v>
      </c>
      <c r="L103" s="10">
        <v>244562.29</v>
      </c>
      <c r="M103" s="10">
        <v>551488</v>
      </c>
      <c r="N103" s="10">
        <v>247541.7</v>
      </c>
      <c r="O103" s="10">
        <v>33702.15</v>
      </c>
      <c r="P103" s="6">
        <v>48717.35</v>
      </c>
      <c r="Q103" s="6">
        <f t="shared" si="39"/>
        <v>9781156.8000000007</v>
      </c>
      <c r="R103" s="10">
        <f t="shared" si="40"/>
        <v>7685853.8399999999</v>
      </c>
      <c r="S103" s="10">
        <v>5993074.2000000002</v>
      </c>
      <c r="T103" s="10">
        <f t="shared" si="41"/>
        <v>1692779.6400000001</v>
      </c>
      <c r="U103" s="10">
        <v>397975.85</v>
      </c>
      <c r="V103" s="10">
        <v>1294803.79</v>
      </c>
      <c r="W103" s="10">
        <v>428816</v>
      </c>
      <c r="X103" s="10">
        <f t="shared" si="42"/>
        <v>363116.96</v>
      </c>
      <c r="Y103" s="10">
        <v>381.56</v>
      </c>
      <c r="Z103" s="10">
        <v>362735.4</v>
      </c>
      <c r="AA103" s="10">
        <f t="shared" si="43"/>
        <v>1303370</v>
      </c>
      <c r="AB103" s="10">
        <v>747472</v>
      </c>
      <c r="AC103" s="10">
        <v>0</v>
      </c>
      <c r="AD103" s="10">
        <v>555898</v>
      </c>
      <c r="AE103" s="6"/>
      <c r="AF103" s="10">
        <v>1059674.75</v>
      </c>
      <c r="AG103" s="10">
        <f t="shared" si="44"/>
        <v>10817905.290000001</v>
      </c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1:55" ht="14.1" customHeight="1" x14ac:dyDescent="0.25">
      <c r="A104" s="1" t="s">
        <v>201</v>
      </c>
      <c r="B104" s="1" t="s">
        <v>202</v>
      </c>
      <c r="C104" s="5">
        <f t="shared" si="37"/>
        <v>8904357.1900000013</v>
      </c>
      <c r="D104" s="6">
        <v>79376.100000000006</v>
      </c>
      <c r="E104" s="6">
        <v>114179.15</v>
      </c>
      <c r="F104" s="6">
        <v>127417.35</v>
      </c>
      <c r="G104" s="6">
        <v>12120</v>
      </c>
      <c r="H104" s="6">
        <v>6434.5</v>
      </c>
      <c r="I104" s="6">
        <v>67589.649999999994</v>
      </c>
      <c r="J104" s="6">
        <v>113071.45</v>
      </c>
      <c r="K104" s="6">
        <f t="shared" si="38"/>
        <v>1064131.8600000001</v>
      </c>
      <c r="L104" s="10">
        <v>365088</v>
      </c>
      <c r="M104" s="10">
        <v>440120.9</v>
      </c>
      <c r="N104" s="10">
        <v>178731.11</v>
      </c>
      <c r="O104" s="10">
        <v>80191.850000000006</v>
      </c>
      <c r="P104" s="6">
        <v>0</v>
      </c>
      <c r="Q104" s="6">
        <f t="shared" si="39"/>
        <v>7320037.1300000008</v>
      </c>
      <c r="R104" s="10">
        <f t="shared" si="40"/>
        <v>6253048.25</v>
      </c>
      <c r="S104" s="10">
        <v>5211687.3</v>
      </c>
      <c r="T104" s="10">
        <f t="shared" si="41"/>
        <v>1041360.95</v>
      </c>
      <c r="U104" s="10">
        <v>278045.59999999998</v>
      </c>
      <c r="V104" s="10">
        <v>763315.35</v>
      </c>
      <c r="W104" s="10">
        <v>459769</v>
      </c>
      <c r="X104" s="10">
        <f t="shared" si="42"/>
        <v>139584.69</v>
      </c>
      <c r="Y104" s="10">
        <v>32.090000000000003</v>
      </c>
      <c r="Z104" s="10">
        <v>139552.6</v>
      </c>
      <c r="AA104" s="10">
        <f t="shared" si="43"/>
        <v>467635.19</v>
      </c>
      <c r="AB104" s="10">
        <v>0</v>
      </c>
      <c r="AC104" s="10">
        <v>810</v>
      </c>
      <c r="AD104" s="10">
        <v>466825.19</v>
      </c>
      <c r="AE104" s="6"/>
      <c r="AF104" s="10">
        <v>738745.39</v>
      </c>
      <c r="AG104" s="10">
        <f t="shared" si="44"/>
        <v>8165611.8000000017</v>
      </c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1:55" ht="14.1" customHeight="1" x14ac:dyDescent="0.25">
      <c r="A105" s="1">
        <v>2235</v>
      </c>
      <c r="B105" s="1" t="s">
        <v>203</v>
      </c>
      <c r="C105" s="5">
        <f t="shared" si="37"/>
        <v>5314630.9000000004</v>
      </c>
      <c r="D105" s="6">
        <v>51567.55</v>
      </c>
      <c r="E105" s="6">
        <v>17362.75</v>
      </c>
      <c r="F105" s="6">
        <v>23960</v>
      </c>
      <c r="G105" s="6">
        <v>0</v>
      </c>
      <c r="H105" s="6">
        <v>5007.3500000000004</v>
      </c>
      <c r="I105" s="6">
        <v>0</v>
      </c>
      <c r="J105" s="6">
        <v>8448.6</v>
      </c>
      <c r="K105" s="6">
        <f t="shared" si="38"/>
        <v>449333.94999999995</v>
      </c>
      <c r="L105" s="10">
        <v>127216.65</v>
      </c>
      <c r="M105" s="10">
        <v>174600.05</v>
      </c>
      <c r="N105" s="10">
        <v>92993.25</v>
      </c>
      <c r="O105" s="10">
        <v>54524</v>
      </c>
      <c r="P105" s="6">
        <v>0</v>
      </c>
      <c r="Q105" s="6">
        <f t="shared" si="39"/>
        <v>4758950.7</v>
      </c>
      <c r="R105" s="10">
        <f t="shared" si="40"/>
        <v>4124400.4000000004</v>
      </c>
      <c r="S105" s="10">
        <v>3032464.7</v>
      </c>
      <c r="T105" s="10">
        <f t="shared" si="41"/>
        <v>1091935.7</v>
      </c>
      <c r="U105" s="10">
        <v>416149</v>
      </c>
      <c r="V105" s="10">
        <v>675786.7</v>
      </c>
      <c r="W105" s="10">
        <v>199358</v>
      </c>
      <c r="X105" s="10">
        <f t="shared" si="42"/>
        <v>143549.30000000002</v>
      </c>
      <c r="Y105" s="10">
        <v>77.95</v>
      </c>
      <c r="Z105" s="10">
        <v>143471.35</v>
      </c>
      <c r="AA105" s="10">
        <f t="shared" si="43"/>
        <v>291643</v>
      </c>
      <c r="AB105" s="10">
        <v>0</v>
      </c>
      <c r="AC105" s="10">
        <v>0</v>
      </c>
      <c r="AD105" s="10">
        <v>291643</v>
      </c>
      <c r="AE105" s="6"/>
      <c r="AF105" s="10">
        <v>291643</v>
      </c>
      <c r="AG105" s="10">
        <f t="shared" si="44"/>
        <v>5022987.9000000004</v>
      </c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1:55" ht="14.1" customHeight="1" x14ac:dyDescent="0.25">
      <c r="A106" s="1">
        <v>2236</v>
      </c>
      <c r="B106" s="1" t="s">
        <v>448</v>
      </c>
      <c r="C106" s="5">
        <f t="shared" si="37"/>
        <v>42270002.32</v>
      </c>
      <c r="D106" s="6">
        <v>131440.35</v>
      </c>
      <c r="E106" s="6">
        <v>335139.55</v>
      </c>
      <c r="F106" s="6">
        <v>1117153.7</v>
      </c>
      <c r="G106" s="6">
        <v>180819.35</v>
      </c>
      <c r="H106" s="6">
        <v>16996.8</v>
      </c>
      <c r="I106" s="6">
        <v>6765990.6299999999</v>
      </c>
      <c r="J106" s="6">
        <v>119613.9</v>
      </c>
      <c r="K106" s="6">
        <f t="shared" si="38"/>
        <v>4034768.4000000004</v>
      </c>
      <c r="L106" s="10">
        <v>1289568.45</v>
      </c>
      <c r="M106" s="10">
        <v>1973483.8</v>
      </c>
      <c r="N106" s="10">
        <v>607346.44999999995</v>
      </c>
      <c r="O106" s="10">
        <v>164369.70000000001</v>
      </c>
      <c r="P106" s="6">
        <v>1466538.55</v>
      </c>
      <c r="Q106" s="6">
        <f t="shared" ref="Q106" si="45">SUM(R106,W106:X106,AA106)</f>
        <v>28101541.089999996</v>
      </c>
      <c r="R106" s="10">
        <f t="shared" ref="R106" si="46">SUM(S106:T106)</f>
        <v>23310062.239999998</v>
      </c>
      <c r="S106" s="10">
        <v>17421008.899999999</v>
      </c>
      <c r="T106" s="10">
        <f t="shared" si="41"/>
        <v>5889053.3399999999</v>
      </c>
      <c r="U106" s="10">
        <v>1184666.1499999999</v>
      </c>
      <c r="V106" s="10">
        <v>4704387.1900000004</v>
      </c>
      <c r="W106" s="10">
        <v>1452964</v>
      </c>
      <c r="X106" s="10">
        <f t="shared" si="42"/>
        <v>1269673.6500000001</v>
      </c>
      <c r="Y106" s="10">
        <v>1062.3499999999999</v>
      </c>
      <c r="Z106" s="10">
        <v>1268611.3</v>
      </c>
      <c r="AA106" s="10">
        <f t="shared" si="43"/>
        <v>2068841.2</v>
      </c>
      <c r="AB106" s="10">
        <v>4315</v>
      </c>
      <c r="AC106" s="10">
        <v>0</v>
      </c>
      <c r="AD106" s="10">
        <v>2064526.2</v>
      </c>
      <c r="AE106" s="6"/>
      <c r="AF106" s="10">
        <v>3467432.55</v>
      </c>
      <c r="AG106" s="10">
        <f t="shared" si="44"/>
        <v>38802569.770000003</v>
      </c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 ht="14.1" customHeight="1" x14ac:dyDescent="0.25">
      <c r="A107" s="1">
        <v>2237</v>
      </c>
      <c r="B107" s="1" t="s">
        <v>454</v>
      </c>
      <c r="C107" s="5">
        <f t="shared" si="37"/>
        <v>9811090.7300000004</v>
      </c>
      <c r="D107" s="6">
        <v>72943.98</v>
      </c>
      <c r="E107" s="6">
        <v>53926.55</v>
      </c>
      <c r="F107" s="6">
        <v>358868.91</v>
      </c>
      <c r="G107" s="6">
        <v>0</v>
      </c>
      <c r="H107" s="6">
        <v>8888.7000000000007</v>
      </c>
      <c r="I107" s="6">
        <v>7825.2</v>
      </c>
      <c r="J107" s="6">
        <v>14207.9</v>
      </c>
      <c r="K107" s="6">
        <f t="shared" si="38"/>
        <v>807141.8899999999</v>
      </c>
      <c r="L107" s="10">
        <v>313857.26</v>
      </c>
      <c r="M107" s="10">
        <v>240775.25</v>
      </c>
      <c r="N107" s="10">
        <v>201874.93</v>
      </c>
      <c r="O107" s="10">
        <v>50634.45</v>
      </c>
      <c r="P107" s="6">
        <v>0</v>
      </c>
      <c r="Q107" s="6">
        <f t="shared" si="39"/>
        <v>8487287.5999999996</v>
      </c>
      <c r="R107" s="10">
        <f t="shared" si="40"/>
        <v>7187896.6999999993</v>
      </c>
      <c r="S107" s="10">
        <v>5711687.0499999998</v>
      </c>
      <c r="T107" s="10">
        <f t="shared" si="41"/>
        <v>1476209.65</v>
      </c>
      <c r="U107" s="10">
        <v>470948.55</v>
      </c>
      <c r="V107" s="10">
        <v>1005261.1</v>
      </c>
      <c r="W107" s="10">
        <v>490922</v>
      </c>
      <c r="X107" s="10">
        <f t="shared" si="42"/>
        <v>363650.2</v>
      </c>
      <c r="Y107" s="10">
        <v>490.15</v>
      </c>
      <c r="Z107" s="10">
        <v>363160.05</v>
      </c>
      <c r="AA107" s="10">
        <f t="shared" si="43"/>
        <v>444818.7</v>
      </c>
      <c r="AB107" s="10">
        <v>0</v>
      </c>
      <c r="AC107" s="10">
        <v>0</v>
      </c>
      <c r="AD107" s="10">
        <v>444818.7</v>
      </c>
      <c r="AE107" s="6"/>
      <c r="AF107" s="10">
        <v>455399.05</v>
      </c>
      <c r="AG107" s="10">
        <f t="shared" si="44"/>
        <v>9355691.6799999997</v>
      </c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 ht="14.1" customHeight="1" x14ac:dyDescent="0.25">
      <c r="C108" s="5"/>
      <c r="D108" s="6"/>
      <c r="E108" s="6"/>
      <c r="F108" s="6"/>
      <c r="G108" s="6"/>
      <c r="H108" s="6"/>
      <c r="I108" s="6"/>
      <c r="J108" s="6"/>
      <c r="K108" s="6"/>
      <c r="L108" s="10"/>
      <c r="M108" s="10"/>
      <c r="N108" s="10"/>
      <c r="O108" s="10"/>
      <c r="P108" s="6"/>
      <c r="Q108" s="6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6"/>
      <c r="AF108" s="10"/>
      <c r="AG108" s="10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 s="2" customFormat="1" ht="14.1" customHeight="1" x14ac:dyDescent="0.25">
      <c r="B109" s="2" t="s">
        <v>204</v>
      </c>
      <c r="C109" s="5">
        <f t="shared" ref="C109:AD109" si="47">SUM(C110:C126)</f>
        <v>179756177.81</v>
      </c>
      <c r="D109" s="5">
        <f t="shared" si="47"/>
        <v>4751416.1999999993</v>
      </c>
      <c r="E109" s="5">
        <f t="shared" si="47"/>
        <v>2982024.7600000002</v>
      </c>
      <c r="F109" s="5">
        <f t="shared" si="47"/>
        <v>6877855.5599999996</v>
      </c>
      <c r="G109" s="5">
        <f t="shared" si="47"/>
        <v>378240.54999999993</v>
      </c>
      <c r="H109" s="5">
        <f t="shared" si="47"/>
        <v>72292.05</v>
      </c>
      <c r="I109" s="5">
        <f t="shared" si="47"/>
        <v>2596370.0999999996</v>
      </c>
      <c r="J109" s="5">
        <f t="shared" si="47"/>
        <v>4308261.2</v>
      </c>
      <c r="K109" s="5">
        <f t="shared" si="47"/>
        <v>20373528.109999999</v>
      </c>
      <c r="L109" s="9">
        <f t="shared" si="47"/>
        <v>5795901.120000001</v>
      </c>
      <c r="M109" s="9">
        <f t="shared" si="47"/>
        <v>9576531.209999999</v>
      </c>
      <c r="N109" s="9">
        <f t="shared" si="47"/>
        <v>4458028.2799999993</v>
      </c>
      <c r="O109" s="9">
        <f t="shared" si="47"/>
        <v>543067.49999999988</v>
      </c>
      <c r="P109" s="5">
        <f t="shared" si="47"/>
        <v>800103.28</v>
      </c>
      <c r="Q109" s="5">
        <f t="shared" si="47"/>
        <v>136616086</v>
      </c>
      <c r="R109" s="9">
        <f t="shared" si="47"/>
        <v>119517820.11</v>
      </c>
      <c r="S109" s="9">
        <f t="shared" si="47"/>
        <v>92231454.710000008</v>
      </c>
      <c r="T109" s="9">
        <f t="shared" si="47"/>
        <v>27286365.399999999</v>
      </c>
      <c r="U109" s="9">
        <f t="shared" si="47"/>
        <v>6635977</v>
      </c>
      <c r="V109" s="9">
        <f t="shared" si="47"/>
        <v>20650388.400000002</v>
      </c>
      <c r="W109" s="9">
        <f t="shared" si="47"/>
        <v>4710859</v>
      </c>
      <c r="X109" s="9">
        <f t="shared" si="47"/>
        <v>4391774.1500000004</v>
      </c>
      <c r="Y109" s="9">
        <f t="shared" si="47"/>
        <v>310055.02</v>
      </c>
      <c r="Z109" s="9">
        <f t="shared" si="47"/>
        <v>4081719.13</v>
      </c>
      <c r="AA109" s="9">
        <f t="shared" si="47"/>
        <v>7995632.7400000002</v>
      </c>
      <c r="AB109" s="9">
        <f t="shared" si="47"/>
        <v>12524.15</v>
      </c>
      <c r="AC109" s="9">
        <f t="shared" si="47"/>
        <v>667596.80000000005</v>
      </c>
      <c r="AD109" s="9">
        <f t="shared" si="47"/>
        <v>7315511.7899999991</v>
      </c>
      <c r="AE109" s="5"/>
      <c r="AF109" s="9">
        <f>SUM(AF110:AF126)</f>
        <v>12209614.950000001</v>
      </c>
      <c r="AG109" s="9">
        <f>SUM(AG110:AG126)</f>
        <v>167546562.85999998</v>
      </c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</row>
    <row r="110" spans="1:55" ht="14.1" customHeight="1" x14ac:dyDescent="0.25">
      <c r="A110" s="1" t="s">
        <v>205</v>
      </c>
      <c r="B110" s="1" t="s">
        <v>206</v>
      </c>
      <c r="C110" s="5">
        <f t="shared" ref="C110:C126" si="48">SUM(D110:K110,P110,Q110)</f>
        <v>7462964.4899999993</v>
      </c>
      <c r="D110" s="6">
        <v>445498</v>
      </c>
      <c r="E110" s="6">
        <v>155928.94</v>
      </c>
      <c r="F110" s="6">
        <v>0</v>
      </c>
      <c r="G110" s="6">
        <v>0</v>
      </c>
      <c r="H110" s="6">
        <v>93.5</v>
      </c>
      <c r="I110" s="6">
        <v>0</v>
      </c>
      <c r="J110" s="6">
        <v>11692.65</v>
      </c>
      <c r="K110" s="6">
        <f t="shared" ref="K110:K126" si="49">SUM(L110:O110)</f>
        <v>897266.2300000001</v>
      </c>
      <c r="L110" s="10">
        <v>254719.7</v>
      </c>
      <c r="M110" s="10">
        <v>406013.65</v>
      </c>
      <c r="N110" s="10">
        <v>203237.88</v>
      </c>
      <c r="O110" s="10">
        <v>33295</v>
      </c>
      <c r="P110" s="6">
        <v>31147.15</v>
      </c>
      <c r="Q110" s="6">
        <f t="shared" ref="Q110:Q126" si="50">SUM(R110,W110:X110,AA110)</f>
        <v>5921338.0199999996</v>
      </c>
      <c r="R110" s="10">
        <f t="shared" ref="R110:R126" si="51">SUM(S110:T110)</f>
        <v>5093434.7699999996</v>
      </c>
      <c r="S110" s="10">
        <v>3856720.55</v>
      </c>
      <c r="T110" s="10">
        <f t="shared" ref="T110:T126" si="52">SUM(U110:V110)</f>
        <v>1236714.2200000002</v>
      </c>
      <c r="U110" s="10">
        <v>153025.60000000001</v>
      </c>
      <c r="V110" s="10">
        <v>1083688.6200000001</v>
      </c>
      <c r="W110" s="10">
        <v>64910</v>
      </c>
      <c r="X110" s="10">
        <f t="shared" ref="X110:X126" si="53">SUM(Y110:Z110)</f>
        <v>248593.35</v>
      </c>
      <c r="Y110" s="10">
        <v>89</v>
      </c>
      <c r="Z110" s="10">
        <v>248504.35</v>
      </c>
      <c r="AA110" s="10">
        <f t="shared" ref="AA110:AA126" si="54">SUM(AB110:AD110)</f>
        <v>514399.9</v>
      </c>
      <c r="AB110" s="10">
        <v>0</v>
      </c>
      <c r="AC110" s="10">
        <v>0</v>
      </c>
      <c r="AD110" s="10">
        <v>514399.9</v>
      </c>
      <c r="AE110" s="6"/>
      <c r="AF110" s="10">
        <v>859399.9</v>
      </c>
      <c r="AG110" s="10">
        <f t="shared" ref="AG110:AG126" si="55">C110-AF110</f>
        <v>6603564.5899999989</v>
      </c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 ht="14.1" customHeight="1" x14ac:dyDescent="0.25">
      <c r="A111" s="1" t="s">
        <v>207</v>
      </c>
      <c r="B111" s="1" t="s">
        <v>208</v>
      </c>
      <c r="C111" s="5">
        <f t="shared" si="48"/>
        <v>23457880.98</v>
      </c>
      <c r="D111" s="6">
        <v>301692.09999999998</v>
      </c>
      <c r="E111" s="6">
        <v>226645.2</v>
      </c>
      <c r="F111" s="6">
        <v>188232.7</v>
      </c>
      <c r="G111" s="6">
        <v>49301.7</v>
      </c>
      <c r="H111" s="6">
        <v>36724.5</v>
      </c>
      <c r="I111" s="6">
        <v>42145.95</v>
      </c>
      <c r="J111" s="6">
        <v>201549.85</v>
      </c>
      <c r="K111" s="6">
        <f t="shared" si="49"/>
        <v>3270332.56</v>
      </c>
      <c r="L111" s="10">
        <v>1382979.1</v>
      </c>
      <c r="M111" s="10">
        <v>1133150.8</v>
      </c>
      <c r="N111" s="10">
        <v>631842.76</v>
      </c>
      <c r="O111" s="10">
        <v>122359.9</v>
      </c>
      <c r="P111" s="6">
        <v>494</v>
      </c>
      <c r="Q111" s="6">
        <f t="shared" si="50"/>
        <v>19140762.420000002</v>
      </c>
      <c r="R111" s="10">
        <f t="shared" si="51"/>
        <v>15908912.140000001</v>
      </c>
      <c r="S111" s="10">
        <v>11257615.560000001</v>
      </c>
      <c r="T111" s="10">
        <f t="shared" si="52"/>
        <v>4651296.58</v>
      </c>
      <c r="U111" s="10">
        <v>792598.8</v>
      </c>
      <c r="V111" s="10">
        <v>3858697.78</v>
      </c>
      <c r="W111" s="10">
        <v>1536081</v>
      </c>
      <c r="X111" s="10">
        <f t="shared" si="53"/>
        <v>237556.18</v>
      </c>
      <c r="Y111" s="10">
        <v>841.88</v>
      </c>
      <c r="Z111" s="10">
        <v>236714.3</v>
      </c>
      <c r="AA111" s="10">
        <f t="shared" si="54"/>
        <v>1458213.1</v>
      </c>
      <c r="AB111" s="10">
        <v>0</v>
      </c>
      <c r="AC111" s="10">
        <v>0</v>
      </c>
      <c r="AD111" s="10">
        <v>1458213.1</v>
      </c>
      <c r="AE111" s="6"/>
      <c r="AF111" s="10">
        <v>1488213.1</v>
      </c>
      <c r="AG111" s="10">
        <f t="shared" si="55"/>
        <v>21969667.879999999</v>
      </c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1:55" ht="14.1" customHeight="1" x14ac:dyDescent="0.25">
      <c r="A112" s="1" t="s">
        <v>209</v>
      </c>
      <c r="B112" s="1" t="s">
        <v>210</v>
      </c>
      <c r="C112" s="5">
        <f t="shared" si="48"/>
        <v>6690550.1299999999</v>
      </c>
      <c r="D112" s="6">
        <v>62119.25</v>
      </c>
      <c r="E112" s="6">
        <v>128221</v>
      </c>
      <c r="F112" s="6">
        <v>287281.95</v>
      </c>
      <c r="G112" s="6">
        <v>7982.85</v>
      </c>
      <c r="H112" s="6">
        <v>905.55</v>
      </c>
      <c r="I112" s="6">
        <v>1102.0999999999999</v>
      </c>
      <c r="J112" s="6">
        <v>77663.199999999997</v>
      </c>
      <c r="K112" s="6">
        <f t="shared" si="49"/>
        <v>520377.85</v>
      </c>
      <c r="L112" s="10">
        <v>261152.6</v>
      </c>
      <c r="M112" s="10">
        <v>156606.85</v>
      </c>
      <c r="N112" s="10">
        <v>90397.3</v>
      </c>
      <c r="O112" s="10">
        <v>12221.1</v>
      </c>
      <c r="P112" s="6">
        <v>6379</v>
      </c>
      <c r="Q112" s="6">
        <f t="shared" si="50"/>
        <v>5598517.3799999999</v>
      </c>
      <c r="R112" s="10">
        <f t="shared" si="51"/>
        <v>4639461.75</v>
      </c>
      <c r="S112" s="10">
        <v>3118779.4</v>
      </c>
      <c r="T112" s="10">
        <f t="shared" si="52"/>
        <v>1520682.35</v>
      </c>
      <c r="U112" s="10">
        <v>175829</v>
      </c>
      <c r="V112" s="10">
        <v>1344853.35</v>
      </c>
      <c r="W112" s="10">
        <v>51245</v>
      </c>
      <c r="X112" s="10">
        <f t="shared" si="53"/>
        <v>877810.63</v>
      </c>
      <c r="Y112" s="10">
        <v>8.83</v>
      </c>
      <c r="Z112" s="10">
        <v>877801.8</v>
      </c>
      <c r="AA112" s="10">
        <f t="shared" si="54"/>
        <v>30000</v>
      </c>
      <c r="AB112" s="10">
        <v>0</v>
      </c>
      <c r="AC112" s="10">
        <v>0</v>
      </c>
      <c r="AD112" s="10">
        <v>30000</v>
      </c>
      <c r="AE112" s="6"/>
      <c r="AF112" s="10">
        <v>139183</v>
      </c>
      <c r="AG112" s="10">
        <f t="shared" si="55"/>
        <v>6551367.1299999999</v>
      </c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1:55" ht="14.1" customHeight="1" x14ac:dyDescent="0.25">
      <c r="A113" s="1" t="s">
        <v>211</v>
      </c>
      <c r="B113" s="1" t="s">
        <v>212</v>
      </c>
      <c r="C113" s="5">
        <f t="shared" si="48"/>
        <v>2105380.2999999998</v>
      </c>
      <c r="D113" s="6">
        <v>33492.75</v>
      </c>
      <c r="E113" s="6">
        <v>32421.200000000001</v>
      </c>
      <c r="F113" s="6">
        <v>0</v>
      </c>
      <c r="G113" s="6">
        <v>338.1</v>
      </c>
      <c r="H113" s="6">
        <v>0</v>
      </c>
      <c r="I113" s="6">
        <v>717.8</v>
      </c>
      <c r="J113" s="6">
        <v>25074.35</v>
      </c>
      <c r="K113" s="6">
        <f t="shared" si="49"/>
        <v>342895.19999999995</v>
      </c>
      <c r="L113" s="10">
        <v>94946.05</v>
      </c>
      <c r="M113" s="10">
        <v>165839.25</v>
      </c>
      <c r="N113" s="10">
        <v>73852.55</v>
      </c>
      <c r="O113" s="10">
        <v>8257.35</v>
      </c>
      <c r="P113" s="6">
        <v>1253.0999999999999</v>
      </c>
      <c r="Q113" s="6">
        <f t="shared" si="50"/>
        <v>1669187.7999999998</v>
      </c>
      <c r="R113" s="10">
        <f t="shared" si="51"/>
        <v>1487564.9</v>
      </c>
      <c r="S113" s="10">
        <v>1185957.8999999999</v>
      </c>
      <c r="T113" s="10">
        <f t="shared" si="52"/>
        <v>301607</v>
      </c>
      <c r="U113" s="10">
        <v>63093.2</v>
      </c>
      <c r="V113" s="10">
        <v>238513.8</v>
      </c>
      <c r="W113" s="10">
        <v>16727</v>
      </c>
      <c r="X113" s="10">
        <f t="shared" si="53"/>
        <v>85170.900000000009</v>
      </c>
      <c r="Y113" s="10">
        <v>471.85</v>
      </c>
      <c r="Z113" s="10">
        <v>84699.05</v>
      </c>
      <c r="AA113" s="10">
        <f t="shared" si="54"/>
        <v>79725</v>
      </c>
      <c r="AB113" s="10">
        <v>0</v>
      </c>
      <c r="AC113" s="10">
        <v>35000</v>
      </c>
      <c r="AD113" s="10">
        <v>44725</v>
      </c>
      <c r="AE113" s="6"/>
      <c r="AF113" s="10">
        <v>58725</v>
      </c>
      <c r="AG113" s="10">
        <f t="shared" si="55"/>
        <v>2046655.2999999998</v>
      </c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 ht="14.1" customHeight="1" x14ac:dyDescent="0.25">
      <c r="A114" s="1" t="s">
        <v>213</v>
      </c>
      <c r="B114" s="1" t="s">
        <v>214</v>
      </c>
      <c r="C114" s="5">
        <f t="shared" si="48"/>
        <v>2851535.82</v>
      </c>
      <c r="D114" s="6">
        <v>47399.1</v>
      </c>
      <c r="E114" s="6">
        <v>56683.9</v>
      </c>
      <c r="F114" s="6">
        <v>89957.15</v>
      </c>
      <c r="G114" s="6">
        <v>0</v>
      </c>
      <c r="H114" s="6">
        <v>1317.75</v>
      </c>
      <c r="I114" s="6">
        <v>908.9</v>
      </c>
      <c r="J114" s="6">
        <v>8895.75</v>
      </c>
      <c r="K114" s="6">
        <f t="shared" si="49"/>
        <v>382996.24999999994</v>
      </c>
      <c r="L114" s="10">
        <v>69576.899999999994</v>
      </c>
      <c r="M114" s="10">
        <v>200557.8</v>
      </c>
      <c r="N114" s="10">
        <v>90252.5</v>
      </c>
      <c r="O114" s="10">
        <v>22609.05</v>
      </c>
      <c r="P114" s="6">
        <v>2792</v>
      </c>
      <c r="Q114" s="6">
        <f t="shared" si="50"/>
        <v>2260585.02</v>
      </c>
      <c r="R114" s="10">
        <f t="shared" si="51"/>
        <v>2006384.27</v>
      </c>
      <c r="S114" s="10">
        <v>1539925.07</v>
      </c>
      <c r="T114" s="10">
        <f t="shared" si="52"/>
        <v>466459.2</v>
      </c>
      <c r="U114" s="10">
        <v>90350</v>
      </c>
      <c r="V114" s="10">
        <v>376109.2</v>
      </c>
      <c r="W114" s="10">
        <v>133073</v>
      </c>
      <c r="X114" s="10">
        <f t="shared" si="53"/>
        <v>95113.3</v>
      </c>
      <c r="Y114" s="10">
        <v>279.8</v>
      </c>
      <c r="Z114" s="10">
        <v>94833.5</v>
      </c>
      <c r="AA114" s="10">
        <f t="shared" si="54"/>
        <v>26014.45</v>
      </c>
      <c r="AB114" s="10">
        <v>0</v>
      </c>
      <c r="AC114" s="10">
        <v>0</v>
      </c>
      <c r="AD114" s="10">
        <v>26014.45</v>
      </c>
      <c r="AE114" s="6"/>
      <c r="AF114" s="10">
        <v>26014.45</v>
      </c>
      <c r="AG114" s="10">
        <f t="shared" si="55"/>
        <v>2825521.3699999996</v>
      </c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1:55" ht="14.1" customHeight="1" x14ac:dyDescent="0.25">
      <c r="A115" s="1" t="s">
        <v>215</v>
      </c>
      <c r="B115" s="1" t="s">
        <v>216</v>
      </c>
      <c r="C115" s="5">
        <f t="shared" si="48"/>
        <v>1243352.1200000001</v>
      </c>
      <c r="D115" s="6">
        <v>1843.4</v>
      </c>
      <c r="E115" s="6">
        <v>28861.65</v>
      </c>
      <c r="F115" s="6">
        <v>0</v>
      </c>
      <c r="G115" s="6">
        <v>0</v>
      </c>
      <c r="H115" s="6">
        <v>1289.4000000000001</v>
      </c>
      <c r="I115" s="6">
        <v>0</v>
      </c>
      <c r="J115" s="6">
        <v>0</v>
      </c>
      <c r="K115" s="6">
        <f t="shared" si="49"/>
        <v>154345.04999999999</v>
      </c>
      <c r="L115" s="10">
        <v>72757.399999999994</v>
      </c>
      <c r="M115" s="10">
        <v>51448.45</v>
      </c>
      <c r="N115" s="10">
        <v>28114.2</v>
      </c>
      <c r="O115" s="10">
        <v>2025</v>
      </c>
      <c r="P115" s="6">
        <v>250</v>
      </c>
      <c r="Q115" s="6">
        <f t="shared" si="50"/>
        <v>1056762.6200000001</v>
      </c>
      <c r="R115" s="10">
        <f t="shared" si="51"/>
        <v>947302.96</v>
      </c>
      <c r="S115" s="10">
        <v>755847.5</v>
      </c>
      <c r="T115" s="10">
        <f t="shared" si="52"/>
        <v>191455.46000000002</v>
      </c>
      <c r="U115" s="10">
        <v>92692.75</v>
      </c>
      <c r="V115" s="10">
        <v>98762.71</v>
      </c>
      <c r="W115" s="10">
        <v>43420</v>
      </c>
      <c r="X115" s="10">
        <f t="shared" si="53"/>
        <v>22489.66</v>
      </c>
      <c r="Y115" s="10">
        <v>2.66</v>
      </c>
      <c r="Z115" s="10">
        <v>22487</v>
      </c>
      <c r="AA115" s="10">
        <f t="shared" si="54"/>
        <v>43550</v>
      </c>
      <c r="AB115" s="10">
        <v>0</v>
      </c>
      <c r="AC115" s="10">
        <v>0</v>
      </c>
      <c r="AD115" s="10">
        <v>43550</v>
      </c>
      <c r="AE115" s="6"/>
      <c r="AF115" s="10">
        <v>43550</v>
      </c>
      <c r="AG115" s="10">
        <f t="shared" si="55"/>
        <v>1199802.1200000001</v>
      </c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1:55" ht="14.1" customHeight="1" x14ac:dyDescent="0.25">
      <c r="A116" s="1" t="s">
        <v>217</v>
      </c>
      <c r="B116" s="1" t="s">
        <v>218</v>
      </c>
      <c r="C116" s="5">
        <f t="shared" si="48"/>
        <v>1699047.65</v>
      </c>
      <c r="D116" s="6">
        <v>32250.85</v>
      </c>
      <c r="E116" s="6">
        <v>19057.3</v>
      </c>
      <c r="F116" s="6">
        <v>0</v>
      </c>
      <c r="G116" s="6">
        <v>100</v>
      </c>
      <c r="H116" s="6">
        <v>300</v>
      </c>
      <c r="I116" s="6">
        <v>14988.85</v>
      </c>
      <c r="J116" s="6">
        <v>8355.5</v>
      </c>
      <c r="K116" s="6">
        <f t="shared" si="49"/>
        <v>135736.44999999998</v>
      </c>
      <c r="L116" s="10">
        <v>60989.85</v>
      </c>
      <c r="M116" s="10">
        <v>30981.65</v>
      </c>
      <c r="N116" s="10">
        <v>34425.65</v>
      </c>
      <c r="O116" s="10">
        <v>9339.2999999999993</v>
      </c>
      <c r="P116" s="6">
        <v>0</v>
      </c>
      <c r="Q116" s="6">
        <f t="shared" si="50"/>
        <v>1488258.7</v>
      </c>
      <c r="R116" s="10">
        <f t="shared" si="51"/>
        <v>1211077.45</v>
      </c>
      <c r="S116" s="10">
        <v>1022144.15</v>
      </c>
      <c r="T116" s="10">
        <f t="shared" si="52"/>
        <v>188933.3</v>
      </c>
      <c r="U116" s="10">
        <v>25504.5</v>
      </c>
      <c r="V116" s="10">
        <v>163428.79999999999</v>
      </c>
      <c r="W116" s="10">
        <v>4675</v>
      </c>
      <c r="X116" s="10">
        <f t="shared" si="53"/>
        <v>43271.199999999997</v>
      </c>
      <c r="Y116" s="10">
        <v>1581.45</v>
      </c>
      <c r="Z116" s="10">
        <v>41689.75</v>
      </c>
      <c r="AA116" s="10">
        <f t="shared" si="54"/>
        <v>229235.05</v>
      </c>
      <c r="AB116" s="10">
        <v>12524.15</v>
      </c>
      <c r="AC116" s="10">
        <v>0</v>
      </c>
      <c r="AD116" s="10">
        <v>216710.9</v>
      </c>
      <c r="AE116" s="6"/>
      <c r="AF116" s="10">
        <v>17186.75</v>
      </c>
      <c r="AG116" s="10">
        <f t="shared" si="55"/>
        <v>1681860.9</v>
      </c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55" ht="14.1" customHeight="1" x14ac:dyDescent="0.25">
      <c r="A117" s="1" t="s">
        <v>219</v>
      </c>
      <c r="B117" s="1" t="s">
        <v>220</v>
      </c>
      <c r="C117" s="5">
        <f t="shared" si="48"/>
        <v>17255733.23</v>
      </c>
      <c r="D117" s="6">
        <v>131332.35</v>
      </c>
      <c r="E117" s="6">
        <v>276243.24</v>
      </c>
      <c r="F117" s="6">
        <v>1052945.1399999999</v>
      </c>
      <c r="G117" s="6">
        <v>39774.550000000003</v>
      </c>
      <c r="H117" s="6">
        <v>0</v>
      </c>
      <c r="I117" s="6">
        <v>18951.55</v>
      </c>
      <c r="J117" s="6">
        <v>175614.97</v>
      </c>
      <c r="K117" s="6">
        <f t="shared" si="49"/>
        <v>1518781.5</v>
      </c>
      <c r="L117" s="10">
        <v>537774.9</v>
      </c>
      <c r="M117" s="10">
        <v>462256.75</v>
      </c>
      <c r="N117" s="10">
        <v>473716</v>
      </c>
      <c r="O117" s="10">
        <v>45033.85</v>
      </c>
      <c r="P117" s="6">
        <v>52776.35</v>
      </c>
      <c r="Q117" s="6">
        <f t="shared" si="50"/>
        <v>13989313.580000002</v>
      </c>
      <c r="R117" s="10">
        <f t="shared" si="51"/>
        <v>12508973.300000001</v>
      </c>
      <c r="S117" s="10">
        <v>10391131.65</v>
      </c>
      <c r="T117" s="10">
        <f t="shared" si="52"/>
        <v>2117841.65</v>
      </c>
      <c r="U117" s="10">
        <v>780462.75</v>
      </c>
      <c r="V117" s="10">
        <v>1337378.8999999999</v>
      </c>
      <c r="W117" s="10">
        <v>919266</v>
      </c>
      <c r="X117" s="10">
        <f t="shared" si="53"/>
        <v>220030.38</v>
      </c>
      <c r="Y117" s="10">
        <v>33415.050000000003</v>
      </c>
      <c r="Z117" s="10">
        <v>186615.33</v>
      </c>
      <c r="AA117" s="10">
        <f t="shared" si="54"/>
        <v>341043.9</v>
      </c>
      <c r="AB117" s="10">
        <v>0</v>
      </c>
      <c r="AC117" s="10">
        <v>144704.25</v>
      </c>
      <c r="AD117" s="10">
        <v>196339.65</v>
      </c>
      <c r="AE117" s="6"/>
      <c r="AF117" s="10">
        <v>426586</v>
      </c>
      <c r="AG117" s="10">
        <f t="shared" si="55"/>
        <v>16829147.23</v>
      </c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1:55" ht="14.1" customHeight="1" x14ac:dyDescent="0.25">
      <c r="A118" s="1" t="s">
        <v>221</v>
      </c>
      <c r="B118" s="1" t="s">
        <v>222</v>
      </c>
      <c r="C118" s="5">
        <f t="shared" si="48"/>
        <v>28229371.440000005</v>
      </c>
      <c r="D118" s="6">
        <v>1175615.7</v>
      </c>
      <c r="E118" s="6">
        <v>494535.98</v>
      </c>
      <c r="F118" s="6">
        <v>1642468.9</v>
      </c>
      <c r="G118" s="6">
        <v>166189.15</v>
      </c>
      <c r="H118" s="6">
        <v>14896.1</v>
      </c>
      <c r="I118" s="6">
        <v>894325.15</v>
      </c>
      <c r="J118" s="6">
        <v>389927.8</v>
      </c>
      <c r="K118" s="6">
        <f t="shared" si="49"/>
        <v>4216998.9800000004</v>
      </c>
      <c r="L118" s="10">
        <v>1373533.58</v>
      </c>
      <c r="M118" s="10">
        <v>2134710.59</v>
      </c>
      <c r="N118" s="10">
        <v>691145.36</v>
      </c>
      <c r="O118" s="10">
        <v>17609.45</v>
      </c>
      <c r="P118" s="6">
        <v>17862</v>
      </c>
      <c r="Q118" s="6">
        <f t="shared" si="50"/>
        <v>19216551.680000003</v>
      </c>
      <c r="R118" s="10">
        <f t="shared" si="51"/>
        <v>16519433.600000001</v>
      </c>
      <c r="S118" s="10">
        <v>12935893.73</v>
      </c>
      <c r="T118" s="10">
        <f t="shared" si="52"/>
        <v>3583539.87</v>
      </c>
      <c r="U118" s="10">
        <v>858763.85</v>
      </c>
      <c r="V118" s="10">
        <v>2724776.02</v>
      </c>
      <c r="W118" s="10">
        <v>405226</v>
      </c>
      <c r="X118" s="10">
        <f t="shared" si="53"/>
        <v>166051.29999999999</v>
      </c>
      <c r="Y118" s="10">
        <v>665.05</v>
      </c>
      <c r="Z118" s="10">
        <v>165386.25</v>
      </c>
      <c r="AA118" s="10">
        <f t="shared" si="54"/>
        <v>2125840.7799999998</v>
      </c>
      <c r="AB118" s="10">
        <v>0</v>
      </c>
      <c r="AC118" s="10">
        <v>0</v>
      </c>
      <c r="AD118" s="10">
        <v>2125840.7799999998</v>
      </c>
      <c r="AE118" s="6"/>
      <c r="AF118" s="10">
        <v>3308398.18</v>
      </c>
      <c r="AG118" s="10">
        <f t="shared" si="55"/>
        <v>24920973.260000005</v>
      </c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1:55" ht="14.1" customHeight="1" x14ac:dyDescent="0.25">
      <c r="A119" s="1" t="s">
        <v>223</v>
      </c>
      <c r="B119" s="1" t="s">
        <v>224</v>
      </c>
      <c r="C119" s="5">
        <f t="shared" si="48"/>
        <v>2551352.7600000002</v>
      </c>
      <c r="D119" s="6">
        <v>23719.65</v>
      </c>
      <c r="E119" s="6">
        <v>20959.400000000001</v>
      </c>
      <c r="F119" s="6">
        <v>14241.8</v>
      </c>
      <c r="G119" s="6">
        <v>0</v>
      </c>
      <c r="H119" s="6">
        <v>3113.65</v>
      </c>
      <c r="I119" s="6">
        <v>891.4</v>
      </c>
      <c r="J119" s="6">
        <v>16922.95</v>
      </c>
      <c r="K119" s="6">
        <f t="shared" si="49"/>
        <v>256079.96</v>
      </c>
      <c r="L119" s="10">
        <v>78652.3</v>
      </c>
      <c r="M119" s="10">
        <v>108231.26</v>
      </c>
      <c r="N119" s="10">
        <v>65491.4</v>
      </c>
      <c r="O119" s="10">
        <v>3705</v>
      </c>
      <c r="P119" s="6">
        <v>3488</v>
      </c>
      <c r="Q119" s="6">
        <f t="shared" si="50"/>
        <v>2211935.9500000002</v>
      </c>
      <c r="R119" s="10">
        <f t="shared" si="51"/>
        <v>2178879.1</v>
      </c>
      <c r="S119" s="10">
        <v>1712801.65</v>
      </c>
      <c r="T119" s="10">
        <f t="shared" si="52"/>
        <v>466077.45</v>
      </c>
      <c r="U119" s="10">
        <v>75195.55</v>
      </c>
      <c r="V119" s="10">
        <v>390881.9</v>
      </c>
      <c r="W119" s="10">
        <v>15988</v>
      </c>
      <c r="X119" s="10">
        <f t="shared" si="53"/>
        <v>8966.85</v>
      </c>
      <c r="Y119" s="10">
        <v>119.85</v>
      </c>
      <c r="Z119" s="10">
        <v>8847</v>
      </c>
      <c r="AA119" s="10">
        <f t="shared" si="54"/>
        <v>8102</v>
      </c>
      <c r="AB119" s="10">
        <v>0</v>
      </c>
      <c r="AC119" s="10">
        <v>0</v>
      </c>
      <c r="AD119" s="10">
        <v>8102</v>
      </c>
      <c r="AE119" s="6"/>
      <c r="AF119" s="10">
        <v>8386.31</v>
      </c>
      <c r="AG119" s="10">
        <f t="shared" si="55"/>
        <v>2542966.4500000002</v>
      </c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1:55" ht="14.1" customHeight="1" x14ac:dyDescent="0.25">
      <c r="A120" s="1" t="s">
        <v>225</v>
      </c>
      <c r="B120" s="1" t="s">
        <v>226</v>
      </c>
      <c r="C120" s="5">
        <f t="shared" si="48"/>
        <v>2720685.75</v>
      </c>
      <c r="D120" s="6">
        <v>44916.1</v>
      </c>
      <c r="E120" s="6">
        <v>57798.35</v>
      </c>
      <c r="F120" s="6">
        <v>0</v>
      </c>
      <c r="G120" s="6">
        <v>5412</v>
      </c>
      <c r="H120" s="6">
        <v>0</v>
      </c>
      <c r="I120" s="6">
        <v>46978.6</v>
      </c>
      <c r="J120" s="6">
        <v>9362.1</v>
      </c>
      <c r="K120" s="6">
        <f t="shared" si="49"/>
        <v>492255.75</v>
      </c>
      <c r="L120" s="10">
        <v>129694.7</v>
      </c>
      <c r="M120" s="10">
        <v>190435.55</v>
      </c>
      <c r="N120" s="10">
        <v>154449.4</v>
      </c>
      <c r="O120" s="10">
        <v>17676.099999999999</v>
      </c>
      <c r="P120" s="6">
        <v>0</v>
      </c>
      <c r="Q120" s="6">
        <f t="shared" si="50"/>
        <v>2063962.85</v>
      </c>
      <c r="R120" s="10">
        <f t="shared" si="51"/>
        <v>1820597</v>
      </c>
      <c r="S120" s="10">
        <v>1507263.95</v>
      </c>
      <c r="T120" s="10">
        <f t="shared" si="52"/>
        <v>313333.05</v>
      </c>
      <c r="U120" s="10">
        <v>57477</v>
      </c>
      <c r="V120" s="10">
        <v>255856.05</v>
      </c>
      <c r="W120" s="10">
        <v>18763</v>
      </c>
      <c r="X120" s="10">
        <f t="shared" si="53"/>
        <v>224602.85</v>
      </c>
      <c r="Y120" s="10">
        <v>705.9</v>
      </c>
      <c r="Z120" s="10">
        <v>223896.95</v>
      </c>
      <c r="AA120" s="10">
        <f t="shared" si="54"/>
        <v>0</v>
      </c>
      <c r="AB120" s="10">
        <v>0</v>
      </c>
      <c r="AC120" s="10">
        <v>0</v>
      </c>
      <c r="AD120" s="10">
        <v>0</v>
      </c>
      <c r="AE120" s="6"/>
      <c r="AF120" s="10">
        <v>0</v>
      </c>
      <c r="AG120" s="10">
        <f t="shared" si="55"/>
        <v>2720685.75</v>
      </c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1:55" ht="14.1" customHeight="1" x14ac:dyDescent="0.25">
      <c r="A121" s="1" t="s">
        <v>227</v>
      </c>
      <c r="B121" s="1" t="s">
        <v>228</v>
      </c>
      <c r="C121" s="5">
        <f t="shared" si="48"/>
        <v>8770045.8899999987</v>
      </c>
      <c r="D121" s="6">
        <v>353783.25</v>
      </c>
      <c r="E121" s="6">
        <v>57316.2</v>
      </c>
      <c r="F121" s="6">
        <v>129308.9</v>
      </c>
      <c r="G121" s="6">
        <v>400</v>
      </c>
      <c r="H121" s="6">
        <v>13070.8</v>
      </c>
      <c r="I121" s="6">
        <v>8080</v>
      </c>
      <c r="J121" s="6">
        <v>11635</v>
      </c>
      <c r="K121" s="6">
        <f t="shared" si="49"/>
        <v>909492.10000000009</v>
      </c>
      <c r="L121" s="10">
        <v>312622.5</v>
      </c>
      <c r="M121" s="10">
        <v>351013.25</v>
      </c>
      <c r="N121" s="10">
        <v>202409.55</v>
      </c>
      <c r="O121" s="10">
        <v>43446.8</v>
      </c>
      <c r="P121" s="6">
        <v>747.95</v>
      </c>
      <c r="Q121" s="6">
        <f t="shared" si="50"/>
        <v>7286211.6899999995</v>
      </c>
      <c r="R121" s="10">
        <f t="shared" si="51"/>
        <v>5952239.3399999999</v>
      </c>
      <c r="S121" s="10">
        <v>4475536.7</v>
      </c>
      <c r="T121" s="10">
        <f t="shared" si="52"/>
        <v>1476702.6400000001</v>
      </c>
      <c r="U121" s="10">
        <v>493736.9</v>
      </c>
      <c r="V121" s="10">
        <v>982965.74</v>
      </c>
      <c r="W121" s="10">
        <v>741985</v>
      </c>
      <c r="X121" s="10">
        <f t="shared" si="53"/>
        <v>65709.8</v>
      </c>
      <c r="Y121" s="10">
        <v>14</v>
      </c>
      <c r="Z121" s="10">
        <v>65695.8</v>
      </c>
      <c r="AA121" s="10">
        <f t="shared" si="54"/>
        <v>526277.55000000005</v>
      </c>
      <c r="AB121" s="10">
        <v>0</v>
      </c>
      <c r="AC121" s="10">
        <v>0</v>
      </c>
      <c r="AD121" s="10">
        <v>526277.55000000005</v>
      </c>
      <c r="AE121" s="6"/>
      <c r="AF121" s="10">
        <v>819333.6</v>
      </c>
      <c r="AG121" s="10">
        <f t="shared" si="55"/>
        <v>7950712.2899999991</v>
      </c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1:55" ht="14.1" customHeight="1" x14ac:dyDescent="0.25">
      <c r="A122" s="1" t="s">
        <v>229</v>
      </c>
      <c r="B122" s="1" t="s">
        <v>230</v>
      </c>
      <c r="C122" s="5">
        <f t="shared" si="48"/>
        <v>5034660.66</v>
      </c>
      <c r="D122" s="6">
        <v>165308.45000000001</v>
      </c>
      <c r="E122" s="6">
        <v>87270.85</v>
      </c>
      <c r="F122" s="6">
        <v>3380</v>
      </c>
      <c r="G122" s="6">
        <v>38555.599999999999</v>
      </c>
      <c r="H122" s="6">
        <v>0</v>
      </c>
      <c r="I122" s="6">
        <v>0</v>
      </c>
      <c r="J122" s="6">
        <v>96772.800000000003</v>
      </c>
      <c r="K122" s="6">
        <f t="shared" si="49"/>
        <v>496096.95999999996</v>
      </c>
      <c r="L122" s="10">
        <v>139690.15</v>
      </c>
      <c r="M122" s="10">
        <v>198706.46</v>
      </c>
      <c r="N122" s="10">
        <v>136660.75</v>
      </c>
      <c r="O122" s="10">
        <v>21039.599999999999</v>
      </c>
      <c r="P122" s="6">
        <v>33398.199999999997</v>
      </c>
      <c r="Q122" s="6">
        <f t="shared" si="50"/>
        <v>4113877.8</v>
      </c>
      <c r="R122" s="10">
        <f t="shared" si="51"/>
        <v>3813945.55</v>
      </c>
      <c r="S122" s="10">
        <v>3185911.15</v>
      </c>
      <c r="T122" s="10">
        <f t="shared" si="52"/>
        <v>628034.39999999991</v>
      </c>
      <c r="U122" s="10">
        <v>294953.8</v>
      </c>
      <c r="V122" s="10">
        <v>333080.59999999998</v>
      </c>
      <c r="W122" s="10">
        <v>39390</v>
      </c>
      <c r="X122" s="10">
        <f t="shared" si="53"/>
        <v>132316.69999999998</v>
      </c>
      <c r="Y122" s="10">
        <v>494.4</v>
      </c>
      <c r="Z122" s="10">
        <v>131822.29999999999</v>
      </c>
      <c r="AA122" s="10">
        <f t="shared" si="54"/>
        <v>128225.55</v>
      </c>
      <c r="AB122" s="10">
        <v>0</v>
      </c>
      <c r="AC122" s="10">
        <v>0</v>
      </c>
      <c r="AD122" s="10">
        <v>128225.55</v>
      </c>
      <c r="AE122" s="6"/>
      <c r="AF122" s="10">
        <v>242225.55</v>
      </c>
      <c r="AG122" s="10">
        <f t="shared" si="55"/>
        <v>4792435.1100000003</v>
      </c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1:55" ht="14.1" customHeight="1" x14ac:dyDescent="0.25">
      <c r="A123" s="1" t="s">
        <v>231</v>
      </c>
      <c r="B123" s="1" t="s">
        <v>232</v>
      </c>
      <c r="C123" s="5">
        <f t="shared" si="48"/>
        <v>42094933.200000003</v>
      </c>
      <c r="D123" s="6">
        <v>1697889.15</v>
      </c>
      <c r="E123" s="6">
        <v>1052122.45</v>
      </c>
      <c r="F123" s="6">
        <v>3042902</v>
      </c>
      <c r="G123" s="6">
        <v>46520.1</v>
      </c>
      <c r="H123" s="6">
        <v>0</v>
      </c>
      <c r="I123" s="6">
        <v>1563355</v>
      </c>
      <c r="J123" s="6">
        <v>2986883.58</v>
      </c>
      <c r="K123" s="6">
        <f t="shared" si="49"/>
        <v>3464167.83</v>
      </c>
      <c r="L123" s="10">
        <v>0</v>
      </c>
      <c r="M123" s="10">
        <v>2558692.7000000002</v>
      </c>
      <c r="N123" s="10">
        <v>845625.13</v>
      </c>
      <c r="O123" s="10">
        <v>59850</v>
      </c>
      <c r="P123" s="6">
        <v>621258.15</v>
      </c>
      <c r="Q123" s="6">
        <f t="shared" si="50"/>
        <v>27619834.940000001</v>
      </c>
      <c r="R123" s="10">
        <f t="shared" si="51"/>
        <v>24707884.23</v>
      </c>
      <c r="S123" s="10">
        <v>18824588.550000001</v>
      </c>
      <c r="T123" s="10">
        <f t="shared" si="52"/>
        <v>5883295.6799999997</v>
      </c>
      <c r="U123" s="10">
        <v>1585872.8</v>
      </c>
      <c r="V123" s="10">
        <v>4297422.88</v>
      </c>
      <c r="W123" s="10">
        <v>485354</v>
      </c>
      <c r="X123" s="10">
        <f t="shared" si="53"/>
        <v>1162995.3500000001</v>
      </c>
      <c r="Y123" s="10">
        <v>264217.45</v>
      </c>
      <c r="Z123" s="10">
        <v>898777.9</v>
      </c>
      <c r="AA123" s="10">
        <f t="shared" si="54"/>
        <v>1263601.3600000001</v>
      </c>
      <c r="AB123" s="10">
        <v>0</v>
      </c>
      <c r="AC123" s="10">
        <v>487892.55</v>
      </c>
      <c r="AD123" s="10">
        <v>775708.81</v>
      </c>
      <c r="AE123" s="6"/>
      <c r="AF123" s="10">
        <v>3228532.96</v>
      </c>
      <c r="AG123" s="10">
        <f t="shared" si="55"/>
        <v>38866400.240000002</v>
      </c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1:55" ht="14.1" customHeight="1" x14ac:dyDescent="0.25">
      <c r="A124" s="1" t="s">
        <v>233</v>
      </c>
      <c r="B124" s="1" t="s">
        <v>234</v>
      </c>
      <c r="C124" s="5">
        <f t="shared" si="48"/>
        <v>4906593.92</v>
      </c>
      <c r="D124" s="6">
        <v>108292.85</v>
      </c>
      <c r="E124" s="6">
        <v>71899.649999999994</v>
      </c>
      <c r="F124" s="6">
        <v>42519.4</v>
      </c>
      <c r="G124" s="6">
        <v>7666.5</v>
      </c>
      <c r="H124" s="6">
        <v>231.7</v>
      </c>
      <c r="I124" s="6">
        <v>0</v>
      </c>
      <c r="J124" s="6">
        <v>25925</v>
      </c>
      <c r="K124" s="6">
        <f t="shared" si="49"/>
        <v>593817</v>
      </c>
      <c r="L124" s="10">
        <v>175453.95</v>
      </c>
      <c r="M124" s="10">
        <v>242144.3</v>
      </c>
      <c r="N124" s="10">
        <v>161494</v>
      </c>
      <c r="O124" s="10">
        <v>14724.75</v>
      </c>
      <c r="P124" s="6">
        <v>2690</v>
      </c>
      <c r="Q124" s="6">
        <f t="shared" si="50"/>
        <v>4053551.82</v>
      </c>
      <c r="R124" s="10">
        <f t="shared" si="51"/>
        <v>3801943.7199999997</v>
      </c>
      <c r="S124" s="10">
        <v>2902036.4</v>
      </c>
      <c r="T124" s="10">
        <f t="shared" si="52"/>
        <v>899907.32000000007</v>
      </c>
      <c r="U124" s="10">
        <v>248509.15</v>
      </c>
      <c r="V124" s="10">
        <v>651398.17000000004</v>
      </c>
      <c r="W124" s="10">
        <v>33029</v>
      </c>
      <c r="X124" s="10">
        <f t="shared" si="53"/>
        <v>218579.1</v>
      </c>
      <c r="Y124" s="10">
        <v>256.10000000000002</v>
      </c>
      <c r="Z124" s="10">
        <v>218323</v>
      </c>
      <c r="AA124" s="10">
        <f t="shared" si="54"/>
        <v>0</v>
      </c>
      <c r="AB124" s="10">
        <v>0</v>
      </c>
      <c r="AC124" s="10">
        <v>0</v>
      </c>
      <c r="AD124" s="10">
        <v>0</v>
      </c>
      <c r="AE124" s="6"/>
      <c r="AF124" s="10">
        <v>0</v>
      </c>
      <c r="AG124" s="10">
        <f t="shared" si="55"/>
        <v>4906593.92</v>
      </c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1:55" ht="14.1" customHeight="1" x14ac:dyDescent="0.25">
      <c r="A125" s="1" t="s">
        <v>235</v>
      </c>
      <c r="B125" s="1" t="s">
        <v>236</v>
      </c>
      <c r="C125" s="5">
        <f t="shared" si="48"/>
        <v>1581844.0299999998</v>
      </c>
      <c r="D125" s="6">
        <v>23181.1</v>
      </c>
      <c r="E125" s="6">
        <v>24344.6</v>
      </c>
      <c r="F125" s="6">
        <v>15230.2</v>
      </c>
      <c r="G125" s="6">
        <v>0</v>
      </c>
      <c r="H125" s="6">
        <v>0</v>
      </c>
      <c r="I125" s="6">
        <v>714.3</v>
      </c>
      <c r="J125" s="6">
        <v>8600</v>
      </c>
      <c r="K125" s="6">
        <f t="shared" si="49"/>
        <v>180743.65</v>
      </c>
      <c r="L125" s="10">
        <v>65156.4</v>
      </c>
      <c r="M125" s="10">
        <v>54659.95</v>
      </c>
      <c r="N125" s="10">
        <v>54563.5</v>
      </c>
      <c r="O125" s="10">
        <v>6363.8</v>
      </c>
      <c r="P125" s="6">
        <v>6075</v>
      </c>
      <c r="Q125" s="6">
        <f t="shared" si="50"/>
        <v>1322955.18</v>
      </c>
      <c r="R125" s="10">
        <f t="shared" si="51"/>
        <v>1186926.23</v>
      </c>
      <c r="S125" s="10">
        <v>982630.40000000002</v>
      </c>
      <c r="T125" s="10">
        <f t="shared" si="52"/>
        <v>204295.83</v>
      </c>
      <c r="U125" s="10">
        <v>43836.15</v>
      </c>
      <c r="V125" s="10">
        <v>160459.68</v>
      </c>
      <c r="W125" s="10">
        <v>70208</v>
      </c>
      <c r="X125" s="10">
        <f t="shared" si="53"/>
        <v>65697</v>
      </c>
      <c r="Y125" s="10">
        <v>102.55</v>
      </c>
      <c r="Z125" s="10">
        <v>65594.45</v>
      </c>
      <c r="AA125" s="10">
        <f t="shared" si="54"/>
        <v>123.95</v>
      </c>
      <c r="AB125" s="10">
        <v>0</v>
      </c>
      <c r="AC125" s="10">
        <v>0</v>
      </c>
      <c r="AD125" s="10">
        <v>123.95</v>
      </c>
      <c r="AE125" s="6"/>
      <c r="AF125" s="10">
        <v>8600</v>
      </c>
      <c r="AG125" s="10">
        <f t="shared" si="55"/>
        <v>1573244.0299999998</v>
      </c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55" ht="14.1" customHeight="1" x14ac:dyDescent="0.25">
      <c r="A126" s="1">
        <v>2284</v>
      </c>
      <c r="B126" s="1" t="s">
        <v>449</v>
      </c>
      <c r="C126" s="5">
        <f t="shared" si="48"/>
        <v>21100245.440000001</v>
      </c>
      <c r="D126" s="6">
        <v>103082.15</v>
      </c>
      <c r="E126" s="6">
        <v>191714.85</v>
      </c>
      <c r="F126" s="6">
        <v>369387.42</v>
      </c>
      <c r="G126" s="6">
        <v>16000</v>
      </c>
      <c r="H126" s="6">
        <v>349.1</v>
      </c>
      <c r="I126" s="6">
        <v>3210.5</v>
      </c>
      <c r="J126" s="6">
        <v>253385.7</v>
      </c>
      <c r="K126" s="6">
        <f t="shared" si="49"/>
        <v>2541144.79</v>
      </c>
      <c r="L126" s="10">
        <v>786201.04</v>
      </c>
      <c r="M126" s="10">
        <v>1131081.95</v>
      </c>
      <c r="N126" s="10">
        <v>520350.35</v>
      </c>
      <c r="O126" s="10">
        <v>103511.45</v>
      </c>
      <c r="P126" s="6">
        <v>19492.38</v>
      </c>
      <c r="Q126" s="6">
        <f t="shared" si="50"/>
        <v>17602478.550000001</v>
      </c>
      <c r="R126" s="10">
        <f t="shared" si="51"/>
        <v>15732859.800000001</v>
      </c>
      <c r="S126" s="10">
        <v>12576670.4</v>
      </c>
      <c r="T126" s="10">
        <f t="shared" si="52"/>
        <v>3156189.4000000004</v>
      </c>
      <c r="U126" s="10">
        <v>804075.2</v>
      </c>
      <c r="V126" s="10">
        <v>2352114.2000000002</v>
      </c>
      <c r="W126" s="10">
        <v>131519</v>
      </c>
      <c r="X126" s="10">
        <f t="shared" si="53"/>
        <v>516819.60000000003</v>
      </c>
      <c r="Y126" s="10">
        <v>6789.2</v>
      </c>
      <c r="Z126" s="10">
        <v>510030.4</v>
      </c>
      <c r="AA126" s="10">
        <f t="shared" si="54"/>
        <v>1221280.1499999999</v>
      </c>
      <c r="AB126" s="10">
        <v>0</v>
      </c>
      <c r="AC126" s="10">
        <v>0</v>
      </c>
      <c r="AD126" s="10">
        <v>1221280.1499999999</v>
      </c>
      <c r="AE126" s="6"/>
      <c r="AF126" s="10">
        <v>1535280.15</v>
      </c>
      <c r="AG126" s="10">
        <f t="shared" si="55"/>
        <v>19564965.290000003</v>
      </c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1:55" ht="14.1" customHeight="1" x14ac:dyDescent="0.25">
      <c r="C127" s="5"/>
      <c r="D127" s="6"/>
      <c r="E127" s="6"/>
      <c r="F127" s="6"/>
      <c r="G127" s="6"/>
      <c r="H127" s="6"/>
      <c r="I127" s="6"/>
      <c r="J127" s="6"/>
      <c r="K127" s="6"/>
      <c r="L127" s="10"/>
      <c r="M127" s="10"/>
      <c r="N127" s="10"/>
      <c r="O127" s="10"/>
      <c r="P127" s="6"/>
      <c r="Q127" s="6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6"/>
      <c r="AF127" s="10"/>
      <c r="AG127" s="10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1:55" s="2" customFormat="1" ht="14.1" customHeight="1" x14ac:dyDescent="0.25">
      <c r="B128" s="2" t="s">
        <v>237</v>
      </c>
      <c r="C128" s="5">
        <f t="shared" ref="C128:AD128" si="56">SUM(C129:C145)</f>
        <v>218408388.72</v>
      </c>
      <c r="D128" s="5">
        <f t="shared" si="56"/>
        <v>4476420.67</v>
      </c>
      <c r="E128" s="5">
        <f t="shared" si="56"/>
        <v>3561349.96</v>
      </c>
      <c r="F128" s="5">
        <f t="shared" si="56"/>
        <v>8676702.7600000016</v>
      </c>
      <c r="G128" s="5">
        <f t="shared" si="56"/>
        <v>1128136.1800000002</v>
      </c>
      <c r="H128" s="5">
        <f t="shared" si="56"/>
        <v>169810.49</v>
      </c>
      <c r="I128" s="5">
        <f t="shared" si="56"/>
        <v>3115124.45</v>
      </c>
      <c r="J128" s="5">
        <f t="shared" si="56"/>
        <v>5584273.4399999995</v>
      </c>
      <c r="K128" s="5">
        <f t="shared" si="56"/>
        <v>18426347.75</v>
      </c>
      <c r="L128" s="9">
        <f t="shared" si="56"/>
        <v>5193129.79</v>
      </c>
      <c r="M128" s="9">
        <f t="shared" si="56"/>
        <v>8231771.3499999996</v>
      </c>
      <c r="N128" s="9">
        <f t="shared" si="56"/>
        <v>4134662.9699999997</v>
      </c>
      <c r="O128" s="9">
        <f t="shared" si="56"/>
        <v>866783.64000000013</v>
      </c>
      <c r="P128" s="5">
        <f t="shared" si="56"/>
        <v>575021.98999999987</v>
      </c>
      <c r="Q128" s="5">
        <f t="shared" si="56"/>
        <v>172695201.03</v>
      </c>
      <c r="R128" s="9">
        <f t="shared" si="56"/>
        <v>147788883.39000002</v>
      </c>
      <c r="S128" s="9">
        <f t="shared" si="56"/>
        <v>116156302.64999999</v>
      </c>
      <c r="T128" s="9">
        <f t="shared" si="56"/>
        <v>31632580.740000002</v>
      </c>
      <c r="U128" s="9">
        <f t="shared" si="56"/>
        <v>7487557.8499999987</v>
      </c>
      <c r="V128" s="9">
        <f t="shared" si="56"/>
        <v>24145022.889999997</v>
      </c>
      <c r="W128" s="9">
        <f t="shared" si="56"/>
        <v>6261605</v>
      </c>
      <c r="X128" s="9">
        <f t="shared" si="56"/>
        <v>3184562.75</v>
      </c>
      <c r="Y128" s="9">
        <f t="shared" si="56"/>
        <v>1151627</v>
      </c>
      <c r="Z128" s="9">
        <f t="shared" si="56"/>
        <v>2032935.75</v>
      </c>
      <c r="AA128" s="9">
        <f t="shared" si="56"/>
        <v>15460149.890000001</v>
      </c>
      <c r="AB128" s="9">
        <f t="shared" si="56"/>
        <v>1240282.8</v>
      </c>
      <c r="AC128" s="9">
        <f t="shared" si="56"/>
        <v>2321045.5999999996</v>
      </c>
      <c r="AD128" s="9">
        <f t="shared" si="56"/>
        <v>11898821.489999998</v>
      </c>
      <c r="AE128" s="5"/>
      <c r="AF128" s="9">
        <f>SUM(AF129:AF145)</f>
        <v>18002537.919999998</v>
      </c>
      <c r="AG128" s="9">
        <f>SUM(AG129:AG145)</f>
        <v>200405850.79999998</v>
      </c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ht="14.1" customHeight="1" x14ac:dyDescent="0.25">
      <c r="A129" s="1" t="s">
        <v>238</v>
      </c>
      <c r="B129" s="1" t="s">
        <v>239</v>
      </c>
      <c r="C129" s="5">
        <f t="shared" ref="C129:C145" si="57">SUM(D129:K129,P129,Q129)</f>
        <v>7793258.8600000013</v>
      </c>
      <c r="D129" s="6">
        <v>31364.85</v>
      </c>
      <c r="E129" s="6">
        <v>42183.05</v>
      </c>
      <c r="F129" s="6">
        <v>108070.5</v>
      </c>
      <c r="G129" s="6">
        <v>4722.3</v>
      </c>
      <c r="H129" s="6">
        <v>1544.5</v>
      </c>
      <c r="I129" s="6">
        <v>1835</v>
      </c>
      <c r="J129" s="6">
        <v>621360.19999999995</v>
      </c>
      <c r="K129" s="6">
        <f t="shared" ref="K129:K145" si="58">SUM(L129:O129)</f>
        <v>777267.75</v>
      </c>
      <c r="L129" s="10">
        <v>303642.7</v>
      </c>
      <c r="M129" s="10">
        <v>255950.95</v>
      </c>
      <c r="N129" s="10">
        <v>167581.15</v>
      </c>
      <c r="O129" s="10">
        <v>50092.95</v>
      </c>
      <c r="P129" s="6">
        <v>0</v>
      </c>
      <c r="Q129" s="6">
        <f t="shared" ref="Q129:Q145" si="59">SUM(R129,W129:X129,AA129)</f>
        <v>6204910.7100000009</v>
      </c>
      <c r="R129" s="10">
        <f t="shared" ref="R129:R145" si="60">SUM(S129:T129)</f>
        <v>5582140.3500000006</v>
      </c>
      <c r="S129" s="10">
        <v>4458079.4000000004</v>
      </c>
      <c r="T129" s="10">
        <f t="shared" ref="T129:T145" si="61">SUM(U129:V129)</f>
        <v>1124060.95</v>
      </c>
      <c r="U129" s="10">
        <v>378319.1</v>
      </c>
      <c r="V129" s="10">
        <v>745741.85</v>
      </c>
      <c r="W129" s="10">
        <v>454098</v>
      </c>
      <c r="X129" s="10">
        <f t="shared" ref="X129:X145" si="62">SUM(Y129:Z129)</f>
        <v>74281.36</v>
      </c>
      <c r="Y129" s="10">
        <v>40026.81</v>
      </c>
      <c r="Z129" s="10">
        <v>34254.550000000003</v>
      </c>
      <c r="AA129" s="10">
        <f t="shared" ref="AA129:AA145" si="63">SUM(AB129:AD129)</f>
        <v>94391</v>
      </c>
      <c r="AB129" s="10">
        <v>0</v>
      </c>
      <c r="AC129" s="10">
        <v>0</v>
      </c>
      <c r="AD129" s="10">
        <v>94391</v>
      </c>
      <c r="AE129" s="6"/>
      <c r="AF129" s="10">
        <v>94391</v>
      </c>
      <c r="AG129" s="10">
        <f t="shared" ref="AG129:AG145" si="64">C129-AF129</f>
        <v>7698867.8600000013</v>
      </c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1:55" ht="14.1" customHeight="1" x14ac:dyDescent="0.25">
      <c r="A130" s="1" t="s">
        <v>240</v>
      </c>
      <c r="B130" s="1" t="s">
        <v>241</v>
      </c>
      <c r="C130" s="5">
        <f t="shared" si="57"/>
        <v>3493438.5600000005</v>
      </c>
      <c r="D130" s="6">
        <v>6476.01</v>
      </c>
      <c r="E130" s="6">
        <v>0</v>
      </c>
      <c r="F130" s="6">
        <v>112974.2</v>
      </c>
      <c r="G130" s="6">
        <v>0</v>
      </c>
      <c r="H130" s="6">
        <v>0</v>
      </c>
      <c r="I130" s="6">
        <v>0</v>
      </c>
      <c r="J130" s="6">
        <v>12784.95</v>
      </c>
      <c r="K130" s="6">
        <f t="shared" si="58"/>
        <v>487044.75</v>
      </c>
      <c r="L130" s="10">
        <v>112405.7</v>
      </c>
      <c r="M130" s="10">
        <v>311608.3</v>
      </c>
      <c r="N130" s="10">
        <v>51381.95</v>
      </c>
      <c r="O130" s="10">
        <v>11648.8</v>
      </c>
      <c r="P130" s="6">
        <v>2498.9</v>
      </c>
      <c r="Q130" s="6">
        <f t="shared" si="59"/>
        <v>2871659.7500000005</v>
      </c>
      <c r="R130" s="10">
        <f t="shared" si="60"/>
        <v>2049637.95</v>
      </c>
      <c r="S130" s="10">
        <v>1634773.55</v>
      </c>
      <c r="T130" s="10">
        <f t="shared" si="61"/>
        <v>414864.39999999997</v>
      </c>
      <c r="U130" s="10">
        <v>80976.3</v>
      </c>
      <c r="V130" s="10">
        <v>333888.09999999998</v>
      </c>
      <c r="W130" s="10">
        <v>176649</v>
      </c>
      <c r="X130" s="10">
        <f t="shared" si="62"/>
        <v>90084.91</v>
      </c>
      <c r="Y130" s="10">
        <v>16113.91</v>
      </c>
      <c r="Z130" s="10">
        <v>73971</v>
      </c>
      <c r="AA130" s="10">
        <f t="shared" si="63"/>
        <v>555287.89</v>
      </c>
      <c r="AB130" s="10">
        <v>0</v>
      </c>
      <c r="AC130" s="10">
        <v>0</v>
      </c>
      <c r="AD130" s="10">
        <v>555287.89</v>
      </c>
      <c r="AE130" s="6"/>
      <c r="AF130" s="10">
        <v>567287.89</v>
      </c>
      <c r="AG130" s="10">
        <f t="shared" si="64"/>
        <v>2926150.6700000004</v>
      </c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1:55" ht="14.1" customHeight="1" x14ac:dyDescent="0.25">
      <c r="A131" s="1" t="s">
        <v>242</v>
      </c>
      <c r="B131" s="1" t="s">
        <v>243</v>
      </c>
      <c r="C131" s="5">
        <f t="shared" si="57"/>
        <v>39477838.359999999</v>
      </c>
      <c r="D131" s="6">
        <v>426956.95</v>
      </c>
      <c r="E131" s="6">
        <v>1347220.78</v>
      </c>
      <c r="F131" s="6">
        <v>1664125.6</v>
      </c>
      <c r="G131" s="6">
        <v>170684.79999999999</v>
      </c>
      <c r="H131" s="6">
        <v>61222.35</v>
      </c>
      <c r="I131" s="6">
        <v>1245396.06</v>
      </c>
      <c r="J131" s="6">
        <v>822970.01</v>
      </c>
      <c r="K131" s="6">
        <f t="shared" si="58"/>
        <v>2411510.75</v>
      </c>
      <c r="L131" s="10">
        <v>0</v>
      </c>
      <c r="M131" s="10">
        <v>1479243.35</v>
      </c>
      <c r="N131" s="10">
        <v>884142.2</v>
      </c>
      <c r="O131" s="10">
        <v>48125.2</v>
      </c>
      <c r="P131" s="6">
        <v>14241.65</v>
      </c>
      <c r="Q131" s="6">
        <f t="shared" si="59"/>
        <v>31313509.41</v>
      </c>
      <c r="R131" s="10">
        <f t="shared" si="60"/>
        <v>27543122.77</v>
      </c>
      <c r="S131" s="10">
        <v>21512110.739999998</v>
      </c>
      <c r="T131" s="10">
        <f t="shared" si="61"/>
        <v>6031012.0300000003</v>
      </c>
      <c r="U131" s="10">
        <v>1189902.3</v>
      </c>
      <c r="V131" s="10">
        <v>4841109.7300000004</v>
      </c>
      <c r="W131" s="10">
        <v>281936</v>
      </c>
      <c r="X131" s="10">
        <f t="shared" si="62"/>
        <v>645228.84000000008</v>
      </c>
      <c r="Y131" s="10">
        <v>161338.94</v>
      </c>
      <c r="Z131" s="10">
        <v>483889.9</v>
      </c>
      <c r="AA131" s="10">
        <f t="shared" si="63"/>
        <v>2843221.8</v>
      </c>
      <c r="AB131" s="10">
        <v>0</v>
      </c>
      <c r="AC131" s="10">
        <v>411060</v>
      </c>
      <c r="AD131" s="10">
        <v>2432161.7999999998</v>
      </c>
      <c r="AE131" s="6"/>
      <c r="AF131" s="10">
        <v>3564510.45</v>
      </c>
      <c r="AG131" s="10">
        <f t="shared" si="64"/>
        <v>35913327.909999996</v>
      </c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1:55" ht="14.1" customHeight="1" x14ac:dyDescent="0.25">
      <c r="A132" s="1" t="s">
        <v>244</v>
      </c>
      <c r="B132" s="1" t="s">
        <v>245</v>
      </c>
      <c r="C132" s="5">
        <f t="shared" si="57"/>
        <v>8483198.9299999997</v>
      </c>
      <c r="D132" s="6">
        <v>936595.46</v>
      </c>
      <c r="E132" s="6">
        <v>79878.55</v>
      </c>
      <c r="F132" s="6">
        <v>381739.3</v>
      </c>
      <c r="G132" s="6">
        <v>354214.7</v>
      </c>
      <c r="H132" s="6">
        <v>1707.6</v>
      </c>
      <c r="I132" s="6">
        <v>0</v>
      </c>
      <c r="J132" s="6">
        <v>179596</v>
      </c>
      <c r="K132" s="6">
        <f t="shared" si="58"/>
        <v>932217.45</v>
      </c>
      <c r="L132" s="10">
        <v>553080.19999999995</v>
      </c>
      <c r="M132" s="10">
        <v>221905.65</v>
      </c>
      <c r="N132" s="10">
        <v>128944.65</v>
      </c>
      <c r="O132" s="10">
        <v>28286.95</v>
      </c>
      <c r="P132" s="6">
        <v>860</v>
      </c>
      <c r="Q132" s="6">
        <f t="shared" si="59"/>
        <v>5616389.8700000001</v>
      </c>
      <c r="R132" s="10">
        <f t="shared" si="60"/>
        <v>4626209.04</v>
      </c>
      <c r="S132" s="10">
        <v>3403064.55</v>
      </c>
      <c r="T132" s="10">
        <f t="shared" si="61"/>
        <v>1223144.49</v>
      </c>
      <c r="U132" s="10">
        <v>230083.20000000001</v>
      </c>
      <c r="V132" s="10">
        <v>993061.29</v>
      </c>
      <c r="W132" s="10">
        <v>374921</v>
      </c>
      <c r="X132" s="10">
        <f t="shared" si="62"/>
        <v>140973.43</v>
      </c>
      <c r="Y132" s="10">
        <v>1881.18</v>
      </c>
      <c r="Z132" s="10">
        <v>139092.25</v>
      </c>
      <c r="AA132" s="10">
        <f t="shared" si="63"/>
        <v>474286.4</v>
      </c>
      <c r="AB132" s="10">
        <v>0</v>
      </c>
      <c r="AC132" s="10">
        <v>0</v>
      </c>
      <c r="AD132" s="10">
        <v>474286.4</v>
      </c>
      <c r="AE132" s="6"/>
      <c r="AF132" s="10">
        <v>541024.4</v>
      </c>
      <c r="AG132" s="10">
        <f t="shared" si="64"/>
        <v>7942174.5299999993</v>
      </c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1:55" ht="14.1" customHeight="1" x14ac:dyDescent="0.25">
      <c r="A133" s="1" t="s">
        <v>246</v>
      </c>
      <c r="B133" s="1" t="s">
        <v>247</v>
      </c>
      <c r="C133" s="5">
        <f t="shared" si="57"/>
        <v>13374005.41</v>
      </c>
      <c r="D133" s="6">
        <v>138633.75</v>
      </c>
      <c r="E133" s="6">
        <v>10390.700000000001</v>
      </c>
      <c r="F133" s="6">
        <v>147754.16</v>
      </c>
      <c r="G133" s="6">
        <v>34284.5</v>
      </c>
      <c r="H133" s="6">
        <v>12733.05</v>
      </c>
      <c r="I133" s="6">
        <v>362974.36</v>
      </c>
      <c r="J133" s="6">
        <v>251843.95</v>
      </c>
      <c r="K133" s="6">
        <f t="shared" si="58"/>
        <v>953335.67</v>
      </c>
      <c r="L133" s="10">
        <v>0</v>
      </c>
      <c r="M133" s="10">
        <v>511627.52000000002</v>
      </c>
      <c r="N133" s="10">
        <v>393273.05</v>
      </c>
      <c r="O133" s="10">
        <v>48435.1</v>
      </c>
      <c r="P133" s="6">
        <v>0</v>
      </c>
      <c r="Q133" s="6">
        <f t="shared" si="59"/>
        <v>11462055.27</v>
      </c>
      <c r="R133" s="10">
        <f t="shared" si="60"/>
        <v>11146729.15</v>
      </c>
      <c r="S133" s="10">
        <v>8471594.1500000004</v>
      </c>
      <c r="T133" s="10">
        <f t="shared" si="61"/>
        <v>2675135</v>
      </c>
      <c r="U133" s="10">
        <v>647751.05000000005</v>
      </c>
      <c r="V133" s="10">
        <v>2027383.95</v>
      </c>
      <c r="W133" s="10">
        <v>307121</v>
      </c>
      <c r="X133" s="10">
        <f t="shared" si="62"/>
        <v>8205.1200000000008</v>
      </c>
      <c r="Y133" s="10">
        <v>1490.57</v>
      </c>
      <c r="Z133" s="10">
        <v>6714.55</v>
      </c>
      <c r="AA133" s="10">
        <f t="shared" si="63"/>
        <v>0</v>
      </c>
      <c r="AB133" s="10">
        <v>0</v>
      </c>
      <c r="AC133" s="10">
        <v>0</v>
      </c>
      <c r="AD133" s="10">
        <v>0</v>
      </c>
      <c r="AE133" s="6"/>
      <c r="AF133" s="10">
        <v>267970</v>
      </c>
      <c r="AG133" s="10">
        <f t="shared" si="64"/>
        <v>13106035.41</v>
      </c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1:55" ht="14.1" customHeight="1" x14ac:dyDescent="0.25">
      <c r="A134" s="1" t="s">
        <v>248</v>
      </c>
      <c r="B134" s="1" t="s">
        <v>249</v>
      </c>
      <c r="C134" s="5">
        <f t="shared" si="57"/>
        <v>5163668.8900000006</v>
      </c>
      <c r="D134" s="6">
        <v>63528.65</v>
      </c>
      <c r="E134" s="6">
        <v>48057.05</v>
      </c>
      <c r="F134" s="6">
        <v>117894.2</v>
      </c>
      <c r="G134" s="6">
        <v>100</v>
      </c>
      <c r="H134" s="6">
        <v>1090</v>
      </c>
      <c r="I134" s="6">
        <v>2886</v>
      </c>
      <c r="J134" s="6">
        <v>23269</v>
      </c>
      <c r="K134" s="6">
        <f t="shared" si="58"/>
        <v>527016.9</v>
      </c>
      <c r="L134" s="10">
        <v>141052.75</v>
      </c>
      <c r="M134" s="10">
        <v>251845</v>
      </c>
      <c r="N134" s="10">
        <v>112076.4</v>
      </c>
      <c r="O134" s="10">
        <v>22042.75</v>
      </c>
      <c r="P134" s="6">
        <v>470.55</v>
      </c>
      <c r="Q134" s="6">
        <f t="shared" si="59"/>
        <v>4379356.54</v>
      </c>
      <c r="R134" s="10">
        <f t="shared" si="60"/>
        <v>3668825.9000000004</v>
      </c>
      <c r="S134" s="10">
        <v>2936850.45</v>
      </c>
      <c r="T134" s="10">
        <f t="shared" si="61"/>
        <v>731975.45000000007</v>
      </c>
      <c r="U134" s="10">
        <v>66067.8</v>
      </c>
      <c r="V134" s="10">
        <v>665907.65</v>
      </c>
      <c r="W134" s="10">
        <v>431267</v>
      </c>
      <c r="X134" s="10">
        <f t="shared" si="62"/>
        <v>54040.119999999995</v>
      </c>
      <c r="Y134" s="10">
        <v>32156.12</v>
      </c>
      <c r="Z134" s="10">
        <v>21884</v>
      </c>
      <c r="AA134" s="10">
        <f t="shared" si="63"/>
        <v>225223.52</v>
      </c>
      <c r="AB134" s="10">
        <v>0</v>
      </c>
      <c r="AC134" s="10">
        <v>0</v>
      </c>
      <c r="AD134" s="10">
        <v>225223.52</v>
      </c>
      <c r="AE134" s="6"/>
      <c r="AF134" s="10">
        <v>302773.52</v>
      </c>
      <c r="AG134" s="10">
        <f t="shared" si="64"/>
        <v>4860895.370000001</v>
      </c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1:55" ht="14.1" customHeight="1" x14ac:dyDescent="0.25">
      <c r="A135" s="1" t="s">
        <v>250</v>
      </c>
      <c r="B135" s="1" t="s">
        <v>251</v>
      </c>
      <c r="C135" s="5">
        <f t="shared" si="57"/>
        <v>32188990.819999997</v>
      </c>
      <c r="D135" s="6">
        <v>623414.1</v>
      </c>
      <c r="E135" s="6">
        <v>781233.85</v>
      </c>
      <c r="F135" s="6">
        <v>2661777.17</v>
      </c>
      <c r="G135" s="6">
        <v>10120.75</v>
      </c>
      <c r="H135" s="6">
        <v>7889.74</v>
      </c>
      <c r="I135" s="6">
        <v>226427.15</v>
      </c>
      <c r="J135" s="6">
        <v>937987.68</v>
      </c>
      <c r="K135" s="6">
        <f t="shared" si="58"/>
        <v>2813649.87</v>
      </c>
      <c r="L135" s="10">
        <v>894326.4</v>
      </c>
      <c r="M135" s="10">
        <v>1230226.49</v>
      </c>
      <c r="N135" s="10">
        <v>410441.94</v>
      </c>
      <c r="O135" s="10">
        <v>278655.03999999998</v>
      </c>
      <c r="P135" s="6">
        <v>287014.59999999998</v>
      </c>
      <c r="Q135" s="6">
        <f t="shared" si="59"/>
        <v>23839475.909999996</v>
      </c>
      <c r="R135" s="10">
        <f t="shared" si="60"/>
        <v>19356712.449999999</v>
      </c>
      <c r="S135" s="10">
        <v>15400725.050000001</v>
      </c>
      <c r="T135" s="10">
        <f t="shared" si="61"/>
        <v>3955987.4</v>
      </c>
      <c r="U135" s="10">
        <v>1530485.35</v>
      </c>
      <c r="V135" s="10">
        <v>2425502.0499999998</v>
      </c>
      <c r="W135" s="10">
        <v>966772</v>
      </c>
      <c r="X135" s="10">
        <f t="shared" si="62"/>
        <v>523838.81</v>
      </c>
      <c r="Y135" s="10">
        <v>468312.06</v>
      </c>
      <c r="Z135" s="10">
        <v>55526.75</v>
      </c>
      <c r="AA135" s="10">
        <f t="shared" si="63"/>
        <v>2992152.65</v>
      </c>
      <c r="AB135" s="10">
        <v>0</v>
      </c>
      <c r="AC135" s="10">
        <v>118675.65</v>
      </c>
      <c r="AD135" s="10">
        <v>2873477</v>
      </c>
      <c r="AE135" s="6"/>
      <c r="AF135" s="10">
        <v>2860647</v>
      </c>
      <c r="AG135" s="10">
        <f t="shared" si="64"/>
        <v>29328343.819999997</v>
      </c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1:55" ht="14.1" customHeight="1" x14ac:dyDescent="0.25">
      <c r="A136" s="1" t="s">
        <v>252</v>
      </c>
      <c r="B136" s="1" t="s">
        <v>253</v>
      </c>
      <c r="C136" s="5">
        <f t="shared" si="57"/>
        <v>5942666.9500000002</v>
      </c>
      <c r="D136" s="6">
        <v>8568.4</v>
      </c>
      <c r="E136" s="6">
        <v>13332.48</v>
      </c>
      <c r="F136" s="6">
        <v>170888.45</v>
      </c>
      <c r="G136" s="6">
        <v>93647.49</v>
      </c>
      <c r="H136" s="6">
        <v>1056</v>
      </c>
      <c r="I136" s="6">
        <v>32289.75</v>
      </c>
      <c r="J136" s="6">
        <v>322824.45</v>
      </c>
      <c r="K136" s="6">
        <f t="shared" si="58"/>
        <v>751921.90000000014</v>
      </c>
      <c r="L136" s="10">
        <v>372774.15</v>
      </c>
      <c r="M136" s="10">
        <v>241660.95</v>
      </c>
      <c r="N136" s="10">
        <v>103563.25</v>
      </c>
      <c r="O136" s="10">
        <v>33923.550000000003</v>
      </c>
      <c r="P136" s="6">
        <v>57647.199999999997</v>
      </c>
      <c r="Q136" s="6">
        <f t="shared" si="59"/>
        <v>4490490.83</v>
      </c>
      <c r="R136" s="10">
        <f t="shared" si="60"/>
        <v>3163643.0500000003</v>
      </c>
      <c r="S136" s="10">
        <v>2431665.4500000002</v>
      </c>
      <c r="T136" s="10">
        <f t="shared" si="61"/>
        <v>731977.60000000009</v>
      </c>
      <c r="U136" s="10">
        <v>165006.20000000001</v>
      </c>
      <c r="V136" s="10">
        <v>566971.4</v>
      </c>
      <c r="W136" s="10">
        <v>300250</v>
      </c>
      <c r="X136" s="10">
        <f t="shared" si="62"/>
        <v>98196.56</v>
      </c>
      <c r="Y136" s="10">
        <v>462.36</v>
      </c>
      <c r="Z136" s="10">
        <v>97734.2</v>
      </c>
      <c r="AA136" s="10">
        <f t="shared" si="63"/>
        <v>928401.22</v>
      </c>
      <c r="AB136" s="10">
        <v>0</v>
      </c>
      <c r="AC136" s="10">
        <v>150000</v>
      </c>
      <c r="AD136" s="10">
        <v>778401.22</v>
      </c>
      <c r="AE136" s="6"/>
      <c r="AF136" s="10">
        <v>968409.61</v>
      </c>
      <c r="AG136" s="10">
        <f t="shared" si="64"/>
        <v>4974257.34</v>
      </c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1:55" ht="14.1" customHeight="1" x14ac:dyDescent="0.25">
      <c r="A137" s="1" t="s">
        <v>254</v>
      </c>
      <c r="B137" s="1" t="s">
        <v>255</v>
      </c>
      <c r="C137" s="5">
        <f t="shared" si="57"/>
        <v>4874966.92</v>
      </c>
      <c r="D137" s="6">
        <v>17536.75</v>
      </c>
      <c r="E137" s="6">
        <v>33916.6</v>
      </c>
      <c r="F137" s="6">
        <v>44662.9</v>
      </c>
      <c r="G137" s="6">
        <v>50</v>
      </c>
      <c r="H137" s="6">
        <v>16418</v>
      </c>
      <c r="I137" s="6">
        <v>8332.1</v>
      </c>
      <c r="J137" s="6">
        <v>38448.949999999997</v>
      </c>
      <c r="K137" s="6">
        <f t="shared" si="58"/>
        <v>690780</v>
      </c>
      <c r="L137" s="10">
        <v>199939.85</v>
      </c>
      <c r="M137" s="10">
        <v>364072.6</v>
      </c>
      <c r="N137" s="10">
        <v>92214.55</v>
      </c>
      <c r="O137" s="10">
        <v>34553</v>
      </c>
      <c r="P137" s="6">
        <v>460</v>
      </c>
      <c r="Q137" s="6">
        <f t="shared" si="59"/>
        <v>4024361.62</v>
      </c>
      <c r="R137" s="10">
        <f t="shared" si="60"/>
        <v>3620242.9499999997</v>
      </c>
      <c r="S137" s="10">
        <v>2938153.05</v>
      </c>
      <c r="T137" s="10">
        <f t="shared" si="61"/>
        <v>682089.9</v>
      </c>
      <c r="U137" s="10">
        <v>87881.5</v>
      </c>
      <c r="V137" s="10">
        <v>594208.4</v>
      </c>
      <c r="W137" s="10">
        <v>278093</v>
      </c>
      <c r="X137" s="10">
        <f t="shared" si="62"/>
        <v>50311.97</v>
      </c>
      <c r="Y137" s="10">
        <v>32953.769999999997</v>
      </c>
      <c r="Z137" s="10">
        <v>17358.2</v>
      </c>
      <c r="AA137" s="10">
        <f t="shared" si="63"/>
        <v>75713.7</v>
      </c>
      <c r="AB137" s="10">
        <v>0</v>
      </c>
      <c r="AC137" s="10">
        <v>1785</v>
      </c>
      <c r="AD137" s="10">
        <v>73928.7</v>
      </c>
      <c r="AE137" s="6"/>
      <c r="AF137" s="10">
        <v>73928.7</v>
      </c>
      <c r="AG137" s="10">
        <f t="shared" si="64"/>
        <v>4801038.22</v>
      </c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1:55" ht="14.1" customHeight="1" x14ac:dyDescent="0.25">
      <c r="A138" s="1" t="s">
        <v>256</v>
      </c>
      <c r="B138" s="1" t="s">
        <v>257</v>
      </c>
      <c r="C138" s="5">
        <f t="shared" si="57"/>
        <v>8488876.6400000006</v>
      </c>
      <c r="D138" s="6">
        <v>53206.15</v>
      </c>
      <c r="E138" s="6">
        <v>45366.05</v>
      </c>
      <c r="F138" s="6">
        <v>152950.54999999999</v>
      </c>
      <c r="G138" s="6">
        <v>260</v>
      </c>
      <c r="H138" s="6">
        <v>2351.9499999999998</v>
      </c>
      <c r="I138" s="6">
        <v>0</v>
      </c>
      <c r="J138" s="6">
        <v>26461</v>
      </c>
      <c r="K138" s="6">
        <f t="shared" si="58"/>
        <v>820970.95000000007</v>
      </c>
      <c r="L138" s="10">
        <v>345431.4</v>
      </c>
      <c r="M138" s="10">
        <v>251068.25</v>
      </c>
      <c r="N138" s="10">
        <v>160090.25</v>
      </c>
      <c r="O138" s="10">
        <v>64381.05</v>
      </c>
      <c r="P138" s="6">
        <v>0</v>
      </c>
      <c r="Q138" s="6">
        <f t="shared" si="59"/>
        <v>7387309.9900000002</v>
      </c>
      <c r="R138" s="10">
        <f t="shared" si="60"/>
        <v>6297578.9000000004</v>
      </c>
      <c r="S138" s="10">
        <v>5258346.8</v>
      </c>
      <c r="T138" s="10">
        <f t="shared" si="61"/>
        <v>1039232.1000000001</v>
      </c>
      <c r="U138" s="10">
        <v>151863.79999999999</v>
      </c>
      <c r="V138" s="10">
        <v>887368.3</v>
      </c>
      <c r="W138" s="10">
        <v>457782</v>
      </c>
      <c r="X138" s="10">
        <f t="shared" si="62"/>
        <v>172591.63</v>
      </c>
      <c r="Y138" s="10">
        <v>51791.93</v>
      </c>
      <c r="Z138" s="10">
        <v>120799.7</v>
      </c>
      <c r="AA138" s="10">
        <f t="shared" si="63"/>
        <v>459357.46</v>
      </c>
      <c r="AB138" s="10">
        <v>0</v>
      </c>
      <c r="AC138" s="10">
        <v>0</v>
      </c>
      <c r="AD138" s="10">
        <v>459357.46</v>
      </c>
      <c r="AE138" s="6"/>
      <c r="AF138" s="10">
        <v>571822.46</v>
      </c>
      <c r="AG138" s="10">
        <f t="shared" si="64"/>
        <v>7917054.1800000006</v>
      </c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1:55" ht="14.1" customHeight="1" x14ac:dyDescent="0.25">
      <c r="A139" s="1" t="s">
        <v>258</v>
      </c>
      <c r="B139" s="1" t="s">
        <v>259</v>
      </c>
      <c r="C139" s="5">
        <f t="shared" si="57"/>
        <v>3962402.29</v>
      </c>
      <c r="D139" s="6">
        <v>56082.74</v>
      </c>
      <c r="E139" s="6">
        <v>32979.25</v>
      </c>
      <c r="F139" s="6">
        <v>52593.9</v>
      </c>
      <c r="G139" s="6">
        <v>0</v>
      </c>
      <c r="H139" s="6">
        <v>0</v>
      </c>
      <c r="I139" s="6">
        <v>10085.450000000001</v>
      </c>
      <c r="J139" s="6">
        <v>25035</v>
      </c>
      <c r="K139" s="6">
        <f t="shared" si="58"/>
        <v>751912.45000000007</v>
      </c>
      <c r="L139" s="10">
        <v>261405.9</v>
      </c>
      <c r="M139" s="10">
        <v>376139.75</v>
      </c>
      <c r="N139" s="10">
        <v>67197.55</v>
      </c>
      <c r="O139" s="10">
        <v>47169.25</v>
      </c>
      <c r="P139" s="6">
        <v>6385.65</v>
      </c>
      <c r="Q139" s="6">
        <f t="shared" si="59"/>
        <v>3027327.85</v>
      </c>
      <c r="R139" s="10">
        <f t="shared" si="60"/>
        <v>2638146.9</v>
      </c>
      <c r="S139" s="10">
        <v>1989500</v>
      </c>
      <c r="T139" s="10">
        <f t="shared" si="61"/>
        <v>648646.9</v>
      </c>
      <c r="U139" s="10">
        <v>214841.25</v>
      </c>
      <c r="V139" s="10">
        <v>433805.65</v>
      </c>
      <c r="W139" s="10">
        <v>358741</v>
      </c>
      <c r="X139" s="10">
        <f t="shared" si="62"/>
        <v>30439.95</v>
      </c>
      <c r="Y139" s="10">
        <v>11843.95</v>
      </c>
      <c r="Z139" s="10">
        <v>18596</v>
      </c>
      <c r="AA139" s="10">
        <f t="shared" si="63"/>
        <v>0</v>
      </c>
      <c r="AB139" s="10">
        <v>0</v>
      </c>
      <c r="AC139" s="10">
        <v>0</v>
      </c>
      <c r="AD139" s="10">
        <v>0</v>
      </c>
      <c r="AE139" s="6"/>
      <c r="AF139" s="10">
        <v>5323</v>
      </c>
      <c r="AG139" s="10">
        <f t="shared" si="64"/>
        <v>3957079.29</v>
      </c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1:55" ht="14.1" customHeight="1" x14ac:dyDescent="0.25">
      <c r="A140" s="1" t="s">
        <v>260</v>
      </c>
      <c r="B140" s="1" t="s">
        <v>261</v>
      </c>
      <c r="C140" s="5">
        <f t="shared" si="57"/>
        <v>5026681.4399999995</v>
      </c>
      <c r="D140" s="6">
        <v>310106.09999999998</v>
      </c>
      <c r="E140" s="6">
        <v>91433.7</v>
      </c>
      <c r="F140" s="6">
        <v>80098.5</v>
      </c>
      <c r="G140" s="6">
        <v>1262</v>
      </c>
      <c r="H140" s="6">
        <v>3725.75</v>
      </c>
      <c r="I140" s="6">
        <v>0</v>
      </c>
      <c r="J140" s="6">
        <v>60720.86</v>
      </c>
      <c r="K140" s="6">
        <f t="shared" si="58"/>
        <v>400243.60000000003</v>
      </c>
      <c r="L140" s="10">
        <v>132947.70000000001</v>
      </c>
      <c r="M140" s="10">
        <v>155505.70000000001</v>
      </c>
      <c r="N140" s="10">
        <v>86826.4</v>
      </c>
      <c r="O140" s="10">
        <v>24963.8</v>
      </c>
      <c r="P140" s="6">
        <v>0</v>
      </c>
      <c r="Q140" s="6">
        <f t="shared" si="59"/>
        <v>4079090.9299999997</v>
      </c>
      <c r="R140" s="10">
        <f t="shared" si="60"/>
        <v>3666758.76</v>
      </c>
      <c r="S140" s="10">
        <v>2811907.9</v>
      </c>
      <c r="T140" s="10">
        <f t="shared" si="61"/>
        <v>854850.86</v>
      </c>
      <c r="U140" s="10">
        <v>131008.95</v>
      </c>
      <c r="V140" s="10">
        <v>723841.91</v>
      </c>
      <c r="W140" s="10">
        <v>291490</v>
      </c>
      <c r="X140" s="10">
        <f t="shared" si="62"/>
        <v>32571.119999999999</v>
      </c>
      <c r="Y140" s="10">
        <v>32571.119999999999</v>
      </c>
      <c r="Z140" s="10">
        <v>0</v>
      </c>
      <c r="AA140" s="10">
        <f t="shared" si="63"/>
        <v>88271.05</v>
      </c>
      <c r="AB140" s="10">
        <v>0</v>
      </c>
      <c r="AC140" s="10">
        <v>0</v>
      </c>
      <c r="AD140" s="10">
        <v>88271.05</v>
      </c>
      <c r="AE140" s="6"/>
      <c r="AF140" s="10">
        <v>150157.70000000001</v>
      </c>
      <c r="AG140" s="10">
        <f t="shared" si="64"/>
        <v>4876523.7399999993</v>
      </c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1:55" ht="14.1" customHeight="1" x14ac:dyDescent="0.25">
      <c r="A141" s="1" t="s">
        <v>262</v>
      </c>
      <c r="B141" s="1" t="s">
        <v>263</v>
      </c>
      <c r="C141" s="5">
        <f t="shared" si="57"/>
        <v>19305288.209999997</v>
      </c>
      <c r="D141" s="6">
        <v>487906.55</v>
      </c>
      <c r="E141" s="6">
        <v>126217.15</v>
      </c>
      <c r="F141" s="6">
        <v>212846.55</v>
      </c>
      <c r="G141" s="6">
        <v>37538.199999999997</v>
      </c>
      <c r="H141" s="6">
        <v>4538.2</v>
      </c>
      <c r="I141" s="6">
        <v>546821.30000000005</v>
      </c>
      <c r="J141" s="6">
        <v>1323292.1000000001</v>
      </c>
      <c r="K141" s="6">
        <f t="shared" si="58"/>
        <v>1667655.47</v>
      </c>
      <c r="L141" s="10">
        <v>583852.74</v>
      </c>
      <c r="M141" s="10">
        <v>651412.80000000005</v>
      </c>
      <c r="N141" s="10">
        <v>368803.43</v>
      </c>
      <c r="O141" s="10">
        <v>63586.5</v>
      </c>
      <c r="P141" s="6">
        <v>154710.14000000001</v>
      </c>
      <c r="Q141" s="6">
        <f t="shared" si="59"/>
        <v>14743762.549999999</v>
      </c>
      <c r="R141" s="10">
        <f t="shared" si="60"/>
        <v>13003659.699999999</v>
      </c>
      <c r="S141" s="10">
        <v>10041909.279999999</v>
      </c>
      <c r="T141" s="10">
        <f t="shared" si="61"/>
        <v>2961750.42</v>
      </c>
      <c r="U141" s="10">
        <v>753901.85</v>
      </c>
      <c r="V141" s="10">
        <v>2207848.5699999998</v>
      </c>
      <c r="W141" s="10">
        <v>178873</v>
      </c>
      <c r="X141" s="10">
        <f t="shared" si="62"/>
        <v>489289.6</v>
      </c>
      <c r="Y141" s="10">
        <v>94663.4</v>
      </c>
      <c r="Z141" s="10">
        <v>394626.2</v>
      </c>
      <c r="AA141" s="10">
        <f t="shared" si="63"/>
        <v>1071940.25</v>
      </c>
      <c r="AB141" s="10">
        <v>0</v>
      </c>
      <c r="AC141" s="10">
        <v>0</v>
      </c>
      <c r="AD141" s="10">
        <v>1071940.25</v>
      </c>
      <c r="AE141" s="6"/>
      <c r="AF141" s="10">
        <v>3143263.54</v>
      </c>
      <c r="AG141" s="10">
        <f t="shared" si="64"/>
        <v>16162024.669999998</v>
      </c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1:55" ht="14.1" customHeight="1" x14ac:dyDescent="0.25">
      <c r="A142" s="1" t="s">
        <v>264</v>
      </c>
      <c r="B142" s="1" t="s">
        <v>265</v>
      </c>
      <c r="C142" s="5">
        <f t="shared" si="57"/>
        <v>18523253.260000002</v>
      </c>
      <c r="D142" s="6">
        <v>649553.19999999995</v>
      </c>
      <c r="E142" s="6">
        <v>226269.15</v>
      </c>
      <c r="F142" s="6">
        <v>996699.35</v>
      </c>
      <c r="G142" s="6">
        <v>147800.6</v>
      </c>
      <c r="H142" s="6">
        <v>18812.55</v>
      </c>
      <c r="I142" s="6">
        <v>20480</v>
      </c>
      <c r="J142" s="6">
        <v>84462.89</v>
      </c>
      <c r="K142" s="6">
        <f t="shared" si="58"/>
        <v>1169313.6499999999</v>
      </c>
      <c r="L142" s="10">
        <v>595673.15</v>
      </c>
      <c r="M142" s="10">
        <v>269576.8</v>
      </c>
      <c r="N142" s="10">
        <v>241830.8</v>
      </c>
      <c r="O142" s="10">
        <v>62232.9</v>
      </c>
      <c r="P142" s="6">
        <v>43275.45</v>
      </c>
      <c r="Q142" s="6">
        <f t="shared" si="59"/>
        <v>15166586.42</v>
      </c>
      <c r="R142" s="10">
        <f t="shared" si="60"/>
        <v>11360877.07</v>
      </c>
      <c r="S142" s="10">
        <v>9370719.5800000001</v>
      </c>
      <c r="T142" s="10">
        <f t="shared" si="61"/>
        <v>1990157.49</v>
      </c>
      <c r="U142" s="10">
        <v>320022.25</v>
      </c>
      <c r="V142" s="10">
        <v>1670135.24</v>
      </c>
      <c r="W142" s="10">
        <v>294534</v>
      </c>
      <c r="X142" s="10">
        <f t="shared" si="62"/>
        <v>260495.45</v>
      </c>
      <c r="Y142" s="10">
        <v>40512.5</v>
      </c>
      <c r="Z142" s="10">
        <v>219982.95</v>
      </c>
      <c r="AA142" s="10">
        <f t="shared" si="63"/>
        <v>3250679.9000000004</v>
      </c>
      <c r="AB142" s="10">
        <v>1240282.8</v>
      </c>
      <c r="AC142" s="10">
        <v>600000</v>
      </c>
      <c r="AD142" s="10">
        <v>1410397.1</v>
      </c>
      <c r="AE142" s="6"/>
      <c r="AF142" s="10">
        <v>1504566.55</v>
      </c>
      <c r="AG142" s="10">
        <f t="shared" si="64"/>
        <v>17018686.710000001</v>
      </c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1:55" ht="14.1" customHeight="1" x14ac:dyDescent="0.25">
      <c r="A143" s="1" t="s">
        <v>266</v>
      </c>
      <c r="B143" s="1" t="s">
        <v>267</v>
      </c>
      <c r="C143" s="5">
        <f t="shared" si="57"/>
        <v>5081455.42</v>
      </c>
      <c r="D143" s="6">
        <v>67195.66</v>
      </c>
      <c r="E143" s="6">
        <v>25871.599999999999</v>
      </c>
      <c r="F143" s="6">
        <v>10540</v>
      </c>
      <c r="G143" s="6">
        <v>42652.15</v>
      </c>
      <c r="H143" s="6">
        <v>1414</v>
      </c>
      <c r="I143" s="6">
        <v>9769.25</v>
      </c>
      <c r="J143" s="6">
        <v>32080</v>
      </c>
      <c r="K143" s="6">
        <f t="shared" si="58"/>
        <v>684332.20000000007</v>
      </c>
      <c r="L143" s="10">
        <v>333983.59999999998</v>
      </c>
      <c r="M143" s="10">
        <v>167456.95000000001</v>
      </c>
      <c r="N143" s="10">
        <v>167363.85</v>
      </c>
      <c r="O143" s="10">
        <v>15527.8</v>
      </c>
      <c r="P143" s="6">
        <v>3555</v>
      </c>
      <c r="Q143" s="6">
        <f t="shared" si="59"/>
        <v>4204045.5599999996</v>
      </c>
      <c r="R143" s="10">
        <f t="shared" si="60"/>
        <v>3854524.6</v>
      </c>
      <c r="S143" s="10">
        <v>2993034.5</v>
      </c>
      <c r="T143" s="10">
        <f t="shared" si="61"/>
        <v>861490.1</v>
      </c>
      <c r="U143" s="10">
        <v>177317.85</v>
      </c>
      <c r="V143" s="10">
        <v>684172.25</v>
      </c>
      <c r="W143" s="10">
        <v>248297</v>
      </c>
      <c r="X143" s="10">
        <f t="shared" si="62"/>
        <v>89670.86</v>
      </c>
      <c r="Y143" s="10">
        <v>16738.36</v>
      </c>
      <c r="Z143" s="10">
        <v>72932.5</v>
      </c>
      <c r="AA143" s="10">
        <f t="shared" si="63"/>
        <v>11553.1</v>
      </c>
      <c r="AB143" s="10">
        <v>0</v>
      </c>
      <c r="AC143" s="10">
        <v>0</v>
      </c>
      <c r="AD143" s="10">
        <v>11553.1</v>
      </c>
      <c r="AE143" s="6"/>
      <c r="AF143" s="10">
        <v>63805.25</v>
      </c>
      <c r="AG143" s="10">
        <f t="shared" si="64"/>
        <v>5017650.17</v>
      </c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1:55" ht="14.1" customHeight="1" x14ac:dyDescent="0.25">
      <c r="A144" s="1" t="s">
        <v>268</v>
      </c>
      <c r="B144" s="1" t="s">
        <v>269</v>
      </c>
      <c r="C144" s="5">
        <f t="shared" si="57"/>
        <v>10817429.75</v>
      </c>
      <c r="D144" s="6">
        <v>321024.59999999998</v>
      </c>
      <c r="E144" s="6">
        <v>282556.65000000002</v>
      </c>
      <c r="F144" s="6">
        <v>72409.5</v>
      </c>
      <c r="G144" s="6">
        <v>32880.300000000003</v>
      </c>
      <c r="H144" s="6">
        <v>0</v>
      </c>
      <c r="I144" s="6">
        <v>56940.35</v>
      </c>
      <c r="J144" s="6">
        <v>103692.35</v>
      </c>
      <c r="K144" s="6">
        <f t="shared" si="58"/>
        <v>1019362.5</v>
      </c>
      <c r="L144" s="10">
        <v>362613.55</v>
      </c>
      <c r="M144" s="10">
        <v>469204.75</v>
      </c>
      <c r="N144" s="10">
        <v>178344.2</v>
      </c>
      <c r="O144" s="10">
        <v>9200</v>
      </c>
      <c r="P144" s="6">
        <v>3763.85</v>
      </c>
      <c r="Q144" s="6">
        <f t="shared" si="59"/>
        <v>8924799.6500000004</v>
      </c>
      <c r="R144" s="10">
        <f t="shared" si="60"/>
        <v>8512251.3499999996</v>
      </c>
      <c r="S144" s="10">
        <v>7227411.0999999996</v>
      </c>
      <c r="T144" s="10">
        <f t="shared" si="61"/>
        <v>1284840.25</v>
      </c>
      <c r="U144" s="10">
        <v>332062.09999999998</v>
      </c>
      <c r="V144" s="10">
        <v>952778.15</v>
      </c>
      <c r="W144" s="10">
        <v>271685</v>
      </c>
      <c r="X144" s="10">
        <f t="shared" si="62"/>
        <v>88463.299999999988</v>
      </c>
      <c r="Y144" s="10">
        <v>48298.85</v>
      </c>
      <c r="Z144" s="10">
        <v>40164.449999999997</v>
      </c>
      <c r="AA144" s="10">
        <f t="shared" si="63"/>
        <v>52400</v>
      </c>
      <c r="AB144" s="10">
        <v>0</v>
      </c>
      <c r="AC144" s="10">
        <v>0</v>
      </c>
      <c r="AD144" s="10">
        <v>52400</v>
      </c>
      <c r="AE144" s="6"/>
      <c r="AF144" s="10">
        <v>327600</v>
      </c>
      <c r="AG144" s="10">
        <f t="shared" si="64"/>
        <v>10489829.75</v>
      </c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5" ht="14.1" customHeight="1" x14ac:dyDescent="0.25">
      <c r="A145" s="1" t="s">
        <v>270</v>
      </c>
      <c r="B145" s="1" t="s">
        <v>271</v>
      </c>
      <c r="C145" s="5">
        <f t="shared" si="57"/>
        <v>26410968.009999998</v>
      </c>
      <c r="D145" s="6">
        <v>278270.75</v>
      </c>
      <c r="E145" s="6">
        <v>374443.35</v>
      </c>
      <c r="F145" s="6">
        <v>1688677.93</v>
      </c>
      <c r="G145" s="6">
        <v>197918.39</v>
      </c>
      <c r="H145" s="6">
        <v>35306.800000000003</v>
      </c>
      <c r="I145" s="6">
        <v>590887.68000000005</v>
      </c>
      <c r="J145" s="6">
        <v>717444.05</v>
      </c>
      <c r="K145" s="6">
        <f t="shared" si="58"/>
        <v>1567811.8900000001</v>
      </c>
      <c r="L145" s="10">
        <v>0</v>
      </c>
      <c r="M145" s="10">
        <v>1023265.54</v>
      </c>
      <c r="N145" s="10">
        <v>520587.35</v>
      </c>
      <c r="O145" s="10">
        <v>23959</v>
      </c>
      <c r="P145" s="6">
        <v>139</v>
      </c>
      <c r="Q145" s="6">
        <f t="shared" si="59"/>
        <v>20960068.169999998</v>
      </c>
      <c r="R145" s="10">
        <f t="shared" si="60"/>
        <v>17697822.5</v>
      </c>
      <c r="S145" s="10">
        <v>13276457.1</v>
      </c>
      <c r="T145" s="10">
        <f t="shared" si="61"/>
        <v>4421365.4000000004</v>
      </c>
      <c r="U145" s="10">
        <v>1030067</v>
      </c>
      <c r="V145" s="10">
        <v>3391298.4</v>
      </c>
      <c r="W145" s="10">
        <v>589096</v>
      </c>
      <c r="X145" s="10">
        <f t="shared" si="62"/>
        <v>335879.72</v>
      </c>
      <c r="Y145" s="10">
        <v>100471.17</v>
      </c>
      <c r="Z145" s="10">
        <v>235408.55</v>
      </c>
      <c r="AA145" s="10">
        <f t="shared" si="63"/>
        <v>2337269.9500000002</v>
      </c>
      <c r="AB145" s="10">
        <v>0</v>
      </c>
      <c r="AC145" s="10">
        <v>1039524.95</v>
      </c>
      <c r="AD145" s="10">
        <v>1297745</v>
      </c>
      <c r="AE145" s="6"/>
      <c r="AF145" s="10">
        <v>2995056.85</v>
      </c>
      <c r="AG145" s="10">
        <f t="shared" si="64"/>
        <v>23415911.159999996</v>
      </c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1:55" ht="14.1" customHeight="1" x14ac:dyDescent="0.25">
      <c r="C146" s="5"/>
      <c r="D146" s="6"/>
      <c r="E146" s="6"/>
      <c r="F146" s="6"/>
      <c r="G146" s="6"/>
      <c r="H146" s="6"/>
      <c r="I146" s="6"/>
      <c r="J146" s="6"/>
      <c r="K146" s="6"/>
      <c r="L146" s="10"/>
      <c r="M146" s="10"/>
      <c r="N146" s="10"/>
      <c r="O146" s="10"/>
      <c r="P146" s="6"/>
      <c r="Q146" s="6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6"/>
      <c r="AF146" s="10"/>
      <c r="AG146" s="10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1:55" s="2" customFormat="1" ht="14.1" customHeight="1" x14ac:dyDescent="0.25">
      <c r="B147" s="2" t="s">
        <v>272</v>
      </c>
      <c r="C147" s="5">
        <f>SUM(C148:C156)</f>
        <v>111376766.33999999</v>
      </c>
      <c r="D147" s="5">
        <f t="shared" ref="D147:AD147" si="65">SUM(D148:D156)</f>
        <v>3845371.03</v>
      </c>
      <c r="E147" s="5">
        <f t="shared" si="65"/>
        <v>2522788.94</v>
      </c>
      <c r="F147" s="5">
        <f t="shared" si="65"/>
        <v>3376288.23</v>
      </c>
      <c r="G147" s="5">
        <f t="shared" si="65"/>
        <v>1068201.5</v>
      </c>
      <c r="H147" s="5">
        <f t="shared" si="65"/>
        <v>284503.70000000007</v>
      </c>
      <c r="I147" s="5">
        <f t="shared" si="65"/>
        <v>4024695.34</v>
      </c>
      <c r="J147" s="5">
        <f t="shared" si="65"/>
        <v>1260146.5</v>
      </c>
      <c r="K147" s="5">
        <f t="shared" si="65"/>
        <v>9558488.8699999992</v>
      </c>
      <c r="L147" s="9">
        <f t="shared" si="65"/>
        <v>3156628.7999999993</v>
      </c>
      <c r="M147" s="9">
        <f t="shared" si="65"/>
        <v>4000006.9099999997</v>
      </c>
      <c r="N147" s="9">
        <f t="shared" si="65"/>
        <v>1986460.9599999997</v>
      </c>
      <c r="O147" s="9">
        <f t="shared" si="65"/>
        <v>415392.19999999995</v>
      </c>
      <c r="P147" s="5">
        <f t="shared" si="65"/>
        <v>2933687.2600000002</v>
      </c>
      <c r="Q147" s="5">
        <f t="shared" si="65"/>
        <v>82502594.969999999</v>
      </c>
      <c r="R147" s="9">
        <f t="shared" si="65"/>
        <v>70491585.049999997</v>
      </c>
      <c r="S147" s="9">
        <f t="shared" si="65"/>
        <v>53637167.649999999</v>
      </c>
      <c r="T147" s="9">
        <f t="shared" si="65"/>
        <v>16854417.399999999</v>
      </c>
      <c r="U147" s="9">
        <f t="shared" si="65"/>
        <v>6065322.3500000006</v>
      </c>
      <c r="V147" s="9">
        <f t="shared" si="65"/>
        <v>10789095.050000001</v>
      </c>
      <c r="W147" s="9">
        <f t="shared" si="65"/>
        <v>2851684</v>
      </c>
      <c r="X147" s="9">
        <f t="shared" si="65"/>
        <v>2732240.29</v>
      </c>
      <c r="Y147" s="9">
        <f t="shared" si="65"/>
        <v>7475.46</v>
      </c>
      <c r="Z147" s="9">
        <f t="shared" si="65"/>
        <v>2724764.8300000005</v>
      </c>
      <c r="AA147" s="9">
        <f t="shared" si="65"/>
        <v>6427085.6300000008</v>
      </c>
      <c r="AB147" s="9">
        <f t="shared" si="65"/>
        <v>1271131.3699999999</v>
      </c>
      <c r="AC147" s="9">
        <f t="shared" si="65"/>
        <v>13913.5</v>
      </c>
      <c r="AD147" s="9">
        <f t="shared" si="65"/>
        <v>5142040.7600000007</v>
      </c>
      <c r="AE147" s="5"/>
      <c r="AF147" s="9">
        <f t="shared" ref="AF147:AG147" si="66">SUM(AF148:AF156)</f>
        <v>9582086.0999999996</v>
      </c>
      <c r="AG147" s="9">
        <f t="shared" si="66"/>
        <v>101794680.23999999</v>
      </c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ht="14.1" customHeight="1" x14ac:dyDescent="0.25">
      <c r="A148" s="1" t="s">
        <v>273</v>
      </c>
      <c r="B148" s="1" t="s">
        <v>274</v>
      </c>
      <c r="C148" s="5">
        <f t="shared" ref="C148:C156" si="67">SUM(D148:K148,P148,Q148)</f>
        <v>22413174.02</v>
      </c>
      <c r="D148" s="6">
        <v>300296.84999999998</v>
      </c>
      <c r="E148" s="6">
        <v>65460.65</v>
      </c>
      <c r="F148" s="6">
        <v>2019936.18</v>
      </c>
      <c r="G148" s="6">
        <v>9724.1</v>
      </c>
      <c r="H148" s="6">
        <v>88114.75</v>
      </c>
      <c r="I148" s="6">
        <v>2372704.58</v>
      </c>
      <c r="J148" s="6">
        <v>186378.95</v>
      </c>
      <c r="K148" s="6">
        <f t="shared" ref="K148:K156" si="68">SUM(L148:O148)</f>
        <v>1521172.1500000001</v>
      </c>
      <c r="L148" s="10">
        <v>424243.77</v>
      </c>
      <c r="M148" s="10">
        <v>543783.30000000005</v>
      </c>
      <c r="N148" s="10">
        <v>437259.88</v>
      </c>
      <c r="O148" s="10">
        <v>115885.2</v>
      </c>
      <c r="P148" s="6">
        <v>21568</v>
      </c>
      <c r="Q148" s="6">
        <f t="shared" ref="Q148:Q156" si="69">SUM(R148,W148:X148,AA148)</f>
        <v>15827817.809999999</v>
      </c>
      <c r="R148" s="10">
        <f t="shared" ref="R148:R156" si="70">SUM(S148:T148)</f>
        <v>12834831.24</v>
      </c>
      <c r="S148" s="10">
        <v>9811679.1500000004</v>
      </c>
      <c r="T148" s="10">
        <f t="shared" ref="T148:T156" si="71">SUM(U148:V148)</f>
        <v>3023152.09</v>
      </c>
      <c r="U148" s="10">
        <v>1136371.8500000001</v>
      </c>
      <c r="V148" s="10">
        <v>1886780.24</v>
      </c>
      <c r="W148" s="10">
        <v>322453</v>
      </c>
      <c r="X148" s="10">
        <f t="shared" ref="X148:X156" si="72">SUM(Y148:Z148)</f>
        <v>538317.19000000006</v>
      </c>
      <c r="Y148" s="10">
        <v>16.3</v>
      </c>
      <c r="Z148" s="10">
        <v>538300.89</v>
      </c>
      <c r="AA148" s="10">
        <f t="shared" ref="AA148:AA156" si="73">SUM(AB148:AD148)</f>
        <v>2132216.38</v>
      </c>
      <c r="AB148" s="10">
        <v>799890.26</v>
      </c>
      <c r="AC148" s="10">
        <v>13545</v>
      </c>
      <c r="AD148" s="10">
        <v>1318781.1200000001</v>
      </c>
      <c r="AE148" s="6"/>
      <c r="AF148" s="10">
        <v>2198914.0299999998</v>
      </c>
      <c r="AG148" s="10">
        <f t="shared" ref="AG148:AG156" si="74">C148-AF148</f>
        <v>20214259.989999998</v>
      </c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1:55" ht="14.1" customHeight="1" x14ac:dyDescent="0.25">
      <c r="A149" s="1" t="s">
        <v>275</v>
      </c>
      <c r="B149" s="1" t="s">
        <v>276</v>
      </c>
      <c r="C149" s="5">
        <f t="shared" si="67"/>
        <v>6489842.8999999994</v>
      </c>
      <c r="D149" s="6">
        <v>150064.29999999999</v>
      </c>
      <c r="E149" s="6">
        <v>35843.75</v>
      </c>
      <c r="F149" s="6">
        <v>176257.75</v>
      </c>
      <c r="G149" s="6">
        <v>0</v>
      </c>
      <c r="H149" s="6">
        <v>1833.6</v>
      </c>
      <c r="I149" s="6">
        <v>1458.4</v>
      </c>
      <c r="J149" s="6">
        <v>27048.400000000001</v>
      </c>
      <c r="K149" s="6">
        <f t="shared" si="68"/>
        <v>856375.6</v>
      </c>
      <c r="L149" s="10">
        <v>195697.7</v>
      </c>
      <c r="M149" s="10">
        <v>508630.5</v>
      </c>
      <c r="N149" s="10">
        <v>133919.9</v>
      </c>
      <c r="O149" s="10">
        <v>18127.5</v>
      </c>
      <c r="P149" s="6">
        <v>1041</v>
      </c>
      <c r="Q149" s="6">
        <f t="shared" si="69"/>
        <v>5239920.0999999996</v>
      </c>
      <c r="R149" s="10">
        <f t="shared" si="70"/>
        <v>4523031.8499999996</v>
      </c>
      <c r="S149" s="10">
        <v>3363074.55</v>
      </c>
      <c r="T149" s="10">
        <f t="shared" si="71"/>
        <v>1159957.3</v>
      </c>
      <c r="U149" s="10">
        <v>432351.2</v>
      </c>
      <c r="V149" s="10">
        <v>727606.1</v>
      </c>
      <c r="W149" s="10">
        <v>441698</v>
      </c>
      <c r="X149" s="10">
        <f t="shared" si="72"/>
        <v>167823.95</v>
      </c>
      <c r="Y149" s="10">
        <v>145.5</v>
      </c>
      <c r="Z149" s="10">
        <v>167678.45000000001</v>
      </c>
      <c r="AA149" s="10">
        <f t="shared" si="73"/>
        <v>107366.3</v>
      </c>
      <c r="AB149" s="10">
        <v>0</v>
      </c>
      <c r="AC149" s="10">
        <v>0</v>
      </c>
      <c r="AD149" s="10">
        <v>107366.3</v>
      </c>
      <c r="AE149" s="6"/>
      <c r="AF149" s="10">
        <v>136616.29999999999</v>
      </c>
      <c r="AG149" s="10">
        <f t="shared" si="74"/>
        <v>6353226.5999999996</v>
      </c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1:55" ht="14.1" customHeight="1" x14ac:dyDescent="0.25">
      <c r="A150" s="1" t="s">
        <v>277</v>
      </c>
      <c r="B150" s="1" t="s">
        <v>278</v>
      </c>
      <c r="C150" s="5">
        <f t="shared" si="67"/>
        <v>50115029.859999999</v>
      </c>
      <c r="D150" s="6">
        <v>2777101.63</v>
      </c>
      <c r="E150" s="6">
        <v>1569219.63</v>
      </c>
      <c r="F150" s="6">
        <v>520734.2</v>
      </c>
      <c r="G150" s="6">
        <v>1005062.9</v>
      </c>
      <c r="H150" s="6">
        <v>174644.8</v>
      </c>
      <c r="I150" s="6">
        <v>1046379.43</v>
      </c>
      <c r="J150" s="6">
        <v>884545.55</v>
      </c>
      <c r="K150" s="6">
        <f t="shared" si="68"/>
        <v>3884493.84</v>
      </c>
      <c r="L150" s="10">
        <v>1243543.75</v>
      </c>
      <c r="M150" s="10">
        <v>1733019.9</v>
      </c>
      <c r="N150" s="10">
        <v>741533.34</v>
      </c>
      <c r="O150" s="10">
        <v>166396.85</v>
      </c>
      <c r="P150" s="6">
        <v>1626174.8</v>
      </c>
      <c r="Q150" s="6">
        <f t="shared" si="69"/>
        <v>36626673.079999998</v>
      </c>
      <c r="R150" s="10">
        <f t="shared" si="70"/>
        <v>31696271.620000001</v>
      </c>
      <c r="S150" s="10">
        <v>24035984.050000001</v>
      </c>
      <c r="T150" s="10">
        <f t="shared" si="71"/>
        <v>7660287.5700000003</v>
      </c>
      <c r="U150" s="10">
        <v>2775762.4</v>
      </c>
      <c r="V150" s="10">
        <v>4884525.17</v>
      </c>
      <c r="W150" s="10">
        <v>308039</v>
      </c>
      <c r="X150" s="10">
        <f t="shared" si="72"/>
        <v>1237970.56</v>
      </c>
      <c r="Y150" s="10">
        <v>5314.46</v>
      </c>
      <c r="Z150" s="10">
        <v>1232656.1000000001</v>
      </c>
      <c r="AA150" s="10">
        <f t="shared" si="73"/>
        <v>3384391.9000000004</v>
      </c>
      <c r="AB150" s="10">
        <v>451431.95</v>
      </c>
      <c r="AC150" s="10">
        <v>0</v>
      </c>
      <c r="AD150" s="10">
        <v>2932959.95</v>
      </c>
      <c r="AE150" s="6"/>
      <c r="AF150" s="10">
        <v>5959696.5999999996</v>
      </c>
      <c r="AG150" s="10">
        <f t="shared" si="74"/>
        <v>44155333.259999998</v>
      </c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1:55" ht="14.1" customHeight="1" x14ac:dyDescent="0.25">
      <c r="A151" s="1" t="s">
        <v>279</v>
      </c>
      <c r="B151" s="1" t="s">
        <v>280</v>
      </c>
      <c r="C151" s="5">
        <f t="shared" si="67"/>
        <v>4580865.4700000007</v>
      </c>
      <c r="D151" s="6">
        <v>73260.850000000006</v>
      </c>
      <c r="E151" s="6">
        <v>393038</v>
      </c>
      <c r="F151" s="6">
        <v>5710</v>
      </c>
      <c r="G151" s="6">
        <v>0</v>
      </c>
      <c r="H151" s="6">
        <v>1446.55</v>
      </c>
      <c r="I151" s="6">
        <v>1490.8</v>
      </c>
      <c r="J151" s="6">
        <v>2727.95</v>
      </c>
      <c r="K151" s="6">
        <f t="shared" si="68"/>
        <v>607487.72</v>
      </c>
      <c r="L151" s="10">
        <v>210436.43</v>
      </c>
      <c r="M151" s="10">
        <v>307330.15000000002</v>
      </c>
      <c r="N151" s="10">
        <v>83125.789999999994</v>
      </c>
      <c r="O151" s="10">
        <v>6595.35</v>
      </c>
      <c r="P151" s="6">
        <v>0</v>
      </c>
      <c r="Q151" s="6">
        <f t="shared" si="69"/>
        <v>3495703.6000000006</v>
      </c>
      <c r="R151" s="10">
        <f t="shared" si="70"/>
        <v>2924023.6500000004</v>
      </c>
      <c r="S151" s="10">
        <v>2103069.7000000002</v>
      </c>
      <c r="T151" s="10">
        <f t="shared" si="71"/>
        <v>820953.95</v>
      </c>
      <c r="U151" s="10">
        <v>267080.45</v>
      </c>
      <c r="V151" s="10">
        <v>553873.5</v>
      </c>
      <c r="W151" s="10">
        <v>62665</v>
      </c>
      <c r="X151" s="10">
        <f t="shared" si="72"/>
        <v>246996.94</v>
      </c>
      <c r="Y151" s="10">
        <v>39.450000000000003</v>
      </c>
      <c r="Z151" s="10">
        <v>246957.49</v>
      </c>
      <c r="AA151" s="10">
        <f t="shared" si="73"/>
        <v>262018.01</v>
      </c>
      <c r="AB151" s="10">
        <v>16354.16</v>
      </c>
      <c r="AC151" s="10">
        <v>0</v>
      </c>
      <c r="AD151" s="10">
        <v>245663.85</v>
      </c>
      <c r="AE151" s="6"/>
      <c r="AF151" s="10">
        <v>288794.5</v>
      </c>
      <c r="AG151" s="10">
        <f t="shared" si="74"/>
        <v>4292070.9700000007</v>
      </c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1:55" ht="14.1" customHeight="1" x14ac:dyDescent="0.25">
      <c r="A152" s="1" t="s">
        <v>281</v>
      </c>
      <c r="B152" s="1" t="s">
        <v>282</v>
      </c>
      <c r="C152" s="5">
        <f t="shared" si="67"/>
        <v>5287156.9799999995</v>
      </c>
      <c r="D152" s="6">
        <v>97202.17</v>
      </c>
      <c r="E152" s="6">
        <v>110112.85</v>
      </c>
      <c r="F152" s="6">
        <v>10442.35</v>
      </c>
      <c r="G152" s="6">
        <v>6578.5</v>
      </c>
      <c r="H152" s="6">
        <v>3180.9</v>
      </c>
      <c r="I152" s="6">
        <v>0</v>
      </c>
      <c r="J152" s="6">
        <v>0</v>
      </c>
      <c r="K152" s="6">
        <f t="shared" si="68"/>
        <v>463017.94999999995</v>
      </c>
      <c r="L152" s="10">
        <v>204693.05</v>
      </c>
      <c r="M152" s="10">
        <v>128672</v>
      </c>
      <c r="N152" s="10">
        <v>116632.9</v>
      </c>
      <c r="O152" s="10">
        <v>13020</v>
      </c>
      <c r="P152" s="6">
        <v>0</v>
      </c>
      <c r="Q152" s="6">
        <f t="shared" si="69"/>
        <v>4596622.26</v>
      </c>
      <c r="R152" s="10">
        <f t="shared" si="70"/>
        <v>4278497.99</v>
      </c>
      <c r="S152" s="10">
        <v>3296855.8</v>
      </c>
      <c r="T152" s="10">
        <f t="shared" si="71"/>
        <v>981642.19000000006</v>
      </c>
      <c r="U152" s="10">
        <v>446321.65</v>
      </c>
      <c r="V152" s="10">
        <v>535320.54</v>
      </c>
      <c r="W152" s="10">
        <v>198719</v>
      </c>
      <c r="X152" s="10">
        <f t="shared" si="72"/>
        <v>51785.27</v>
      </c>
      <c r="Y152" s="10">
        <v>1140.82</v>
      </c>
      <c r="Z152" s="10">
        <v>50644.45</v>
      </c>
      <c r="AA152" s="10">
        <f t="shared" si="73"/>
        <v>67620</v>
      </c>
      <c r="AB152" s="10">
        <v>0</v>
      </c>
      <c r="AC152" s="10">
        <v>0</v>
      </c>
      <c r="AD152" s="10">
        <v>67620</v>
      </c>
      <c r="AE152" s="6"/>
      <c r="AF152" s="10">
        <v>67620</v>
      </c>
      <c r="AG152" s="10">
        <f t="shared" si="74"/>
        <v>5219536.9799999995</v>
      </c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1:55" ht="14.1" customHeight="1" x14ac:dyDescent="0.25">
      <c r="A153" s="1" t="s">
        <v>283</v>
      </c>
      <c r="B153" s="1" t="s">
        <v>284</v>
      </c>
      <c r="C153" s="5">
        <f t="shared" si="67"/>
        <v>4506685.6399999997</v>
      </c>
      <c r="D153" s="6">
        <v>19961.900000000001</v>
      </c>
      <c r="E153" s="6">
        <v>44202</v>
      </c>
      <c r="F153" s="6">
        <v>132182.39999999999</v>
      </c>
      <c r="G153" s="6">
        <v>5070</v>
      </c>
      <c r="H153" s="6">
        <v>3305.25</v>
      </c>
      <c r="I153" s="6">
        <v>14966</v>
      </c>
      <c r="J153" s="6">
        <v>7365.65</v>
      </c>
      <c r="K153" s="6">
        <f t="shared" si="68"/>
        <v>446006.35</v>
      </c>
      <c r="L153" s="10">
        <v>164442.54999999999</v>
      </c>
      <c r="M153" s="10">
        <v>152340.29999999999</v>
      </c>
      <c r="N153" s="10">
        <v>106880.9</v>
      </c>
      <c r="O153" s="10">
        <v>22342.6</v>
      </c>
      <c r="P153" s="6">
        <v>17754.3</v>
      </c>
      <c r="Q153" s="6">
        <f t="shared" si="69"/>
        <v>3815871.79</v>
      </c>
      <c r="R153" s="10">
        <f t="shared" si="70"/>
        <v>2999166.25</v>
      </c>
      <c r="S153" s="10">
        <v>2485574.75</v>
      </c>
      <c r="T153" s="10">
        <f t="shared" si="71"/>
        <v>513591.5</v>
      </c>
      <c r="U153" s="10">
        <v>109300.45</v>
      </c>
      <c r="V153" s="10">
        <v>404291.05</v>
      </c>
      <c r="W153" s="10">
        <v>288988</v>
      </c>
      <c r="X153" s="10">
        <f t="shared" si="72"/>
        <v>214666.6</v>
      </c>
      <c r="Y153" s="10">
        <v>73.45</v>
      </c>
      <c r="Z153" s="10">
        <v>214593.15</v>
      </c>
      <c r="AA153" s="10">
        <f t="shared" si="73"/>
        <v>313050.94</v>
      </c>
      <c r="AB153" s="10">
        <v>3455</v>
      </c>
      <c r="AC153" s="10">
        <v>0</v>
      </c>
      <c r="AD153" s="10">
        <v>309595.94</v>
      </c>
      <c r="AE153" s="6"/>
      <c r="AF153" s="10">
        <v>404570.94</v>
      </c>
      <c r="AG153" s="10">
        <f t="shared" si="74"/>
        <v>4102114.6999999997</v>
      </c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1:55" ht="14.1" customHeight="1" x14ac:dyDescent="0.25">
      <c r="A154" s="1" t="s">
        <v>285</v>
      </c>
      <c r="B154" s="1" t="s">
        <v>286</v>
      </c>
      <c r="C154" s="5">
        <f t="shared" si="67"/>
        <v>7250455.2400000002</v>
      </c>
      <c r="D154" s="6">
        <v>121866.1</v>
      </c>
      <c r="E154" s="6">
        <v>42118</v>
      </c>
      <c r="F154" s="6">
        <v>120922.95</v>
      </c>
      <c r="G154" s="6">
        <v>9864.85</v>
      </c>
      <c r="H154" s="6">
        <v>1916.4</v>
      </c>
      <c r="I154" s="6">
        <v>0</v>
      </c>
      <c r="J154" s="6">
        <v>24859.5</v>
      </c>
      <c r="K154" s="6">
        <f t="shared" si="68"/>
        <v>772033.38</v>
      </c>
      <c r="L154" s="10">
        <v>339493.3</v>
      </c>
      <c r="M154" s="10">
        <v>242981.53</v>
      </c>
      <c r="N154" s="10">
        <v>147943.20000000001</v>
      </c>
      <c r="O154" s="10">
        <v>41615.35</v>
      </c>
      <c r="P154" s="6">
        <v>1240125.76</v>
      </c>
      <c r="Q154" s="6">
        <f t="shared" si="69"/>
        <v>4916748.3000000007</v>
      </c>
      <c r="R154" s="10">
        <f t="shared" si="70"/>
        <v>4597223.9000000004</v>
      </c>
      <c r="S154" s="10">
        <v>3414168.5</v>
      </c>
      <c r="T154" s="10">
        <f t="shared" si="71"/>
        <v>1183055.3999999999</v>
      </c>
      <c r="U154" s="10">
        <v>517300.75</v>
      </c>
      <c r="V154" s="10">
        <v>665754.65</v>
      </c>
      <c r="W154" s="10">
        <v>226969</v>
      </c>
      <c r="X154" s="10">
        <f t="shared" si="72"/>
        <v>92539</v>
      </c>
      <c r="Y154" s="10">
        <v>208.05</v>
      </c>
      <c r="Z154" s="10">
        <v>92330.95</v>
      </c>
      <c r="AA154" s="10">
        <f t="shared" si="73"/>
        <v>16.399999999999999</v>
      </c>
      <c r="AB154" s="10">
        <v>0</v>
      </c>
      <c r="AC154" s="10">
        <v>0</v>
      </c>
      <c r="AD154" s="10">
        <v>16.399999999999999</v>
      </c>
      <c r="AE154" s="6"/>
      <c r="AF154" s="10">
        <v>16.399999999999999</v>
      </c>
      <c r="AG154" s="10">
        <f t="shared" si="74"/>
        <v>7250438.8399999999</v>
      </c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1:55" ht="14.1" customHeight="1" x14ac:dyDescent="0.25">
      <c r="A155" s="1" t="s">
        <v>287</v>
      </c>
      <c r="B155" s="1" t="s">
        <v>288</v>
      </c>
      <c r="C155" s="5">
        <f t="shared" si="67"/>
        <v>4856020.38</v>
      </c>
      <c r="D155" s="6">
        <v>83919.3</v>
      </c>
      <c r="E155" s="6">
        <v>133203.75</v>
      </c>
      <c r="F155" s="6">
        <v>205504.15</v>
      </c>
      <c r="G155" s="6">
        <v>15941.15</v>
      </c>
      <c r="H155" s="6">
        <v>9491.4500000000007</v>
      </c>
      <c r="I155" s="6">
        <v>9123.35</v>
      </c>
      <c r="J155" s="6">
        <v>24130</v>
      </c>
      <c r="K155" s="6">
        <f t="shared" si="68"/>
        <v>487729.93000000005</v>
      </c>
      <c r="L155" s="10">
        <v>149280.6</v>
      </c>
      <c r="M155" s="10">
        <v>229682.43</v>
      </c>
      <c r="N155" s="10">
        <v>94209.4</v>
      </c>
      <c r="O155" s="10">
        <v>14557.5</v>
      </c>
      <c r="P155" s="6">
        <v>16847.849999999999</v>
      </c>
      <c r="Q155" s="6">
        <f t="shared" si="69"/>
        <v>3870129.45</v>
      </c>
      <c r="R155" s="10">
        <f t="shared" si="70"/>
        <v>3252043.5</v>
      </c>
      <c r="S155" s="10">
        <v>2620422.1</v>
      </c>
      <c r="T155" s="10">
        <f t="shared" si="71"/>
        <v>631621.39999999991</v>
      </c>
      <c r="U155" s="10">
        <v>159813.29999999999</v>
      </c>
      <c r="V155" s="10">
        <v>471808.1</v>
      </c>
      <c r="W155" s="10">
        <v>549026</v>
      </c>
      <c r="X155" s="10">
        <f t="shared" si="72"/>
        <v>53422.75</v>
      </c>
      <c r="Y155" s="10">
        <v>8.85</v>
      </c>
      <c r="Z155" s="10">
        <v>53413.9</v>
      </c>
      <c r="AA155" s="10">
        <f t="shared" si="73"/>
        <v>15637.2</v>
      </c>
      <c r="AB155" s="10">
        <v>0</v>
      </c>
      <c r="AC155" s="10">
        <v>0</v>
      </c>
      <c r="AD155" s="10">
        <v>15637.2</v>
      </c>
      <c r="AE155" s="6"/>
      <c r="AF155" s="10">
        <v>182412.75</v>
      </c>
      <c r="AG155" s="10">
        <f t="shared" si="74"/>
        <v>4673607.63</v>
      </c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1:55" ht="14.1" customHeight="1" x14ac:dyDescent="0.25">
      <c r="A156" s="1" t="s">
        <v>289</v>
      </c>
      <c r="B156" s="1" t="s">
        <v>290</v>
      </c>
      <c r="C156" s="5">
        <f t="shared" si="67"/>
        <v>5877535.8499999996</v>
      </c>
      <c r="D156" s="6">
        <v>221697.93</v>
      </c>
      <c r="E156" s="6">
        <v>129590.31</v>
      </c>
      <c r="F156" s="6">
        <v>184598.25</v>
      </c>
      <c r="G156" s="6">
        <v>15960</v>
      </c>
      <c r="H156" s="6">
        <v>570</v>
      </c>
      <c r="I156" s="6">
        <v>578572.78</v>
      </c>
      <c r="J156" s="6">
        <v>103090.5</v>
      </c>
      <c r="K156" s="6">
        <f t="shared" si="68"/>
        <v>520171.94999999995</v>
      </c>
      <c r="L156" s="10">
        <v>224797.65</v>
      </c>
      <c r="M156" s="10">
        <v>153566.79999999999</v>
      </c>
      <c r="N156" s="10">
        <v>124955.65</v>
      </c>
      <c r="O156" s="10">
        <v>16851.849999999999</v>
      </c>
      <c r="P156" s="6">
        <v>10175.549999999999</v>
      </c>
      <c r="Q156" s="6">
        <f t="shared" si="69"/>
        <v>4113108.5799999996</v>
      </c>
      <c r="R156" s="10">
        <f t="shared" si="70"/>
        <v>3386495.05</v>
      </c>
      <c r="S156" s="10">
        <v>2506339.0499999998</v>
      </c>
      <c r="T156" s="10">
        <f t="shared" si="71"/>
        <v>880156</v>
      </c>
      <c r="U156" s="10">
        <v>221020.3</v>
      </c>
      <c r="V156" s="10">
        <v>659135.69999999995</v>
      </c>
      <c r="W156" s="10">
        <v>453127</v>
      </c>
      <c r="X156" s="10">
        <f t="shared" si="72"/>
        <v>128718.03</v>
      </c>
      <c r="Y156" s="10">
        <v>528.58000000000004</v>
      </c>
      <c r="Z156" s="10">
        <v>128189.45</v>
      </c>
      <c r="AA156" s="10">
        <f t="shared" si="73"/>
        <v>144768.5</v>
      </c>
      <c r="AB156" s="10">
        <v>0</v>
      </c>
      <c r="AC156" s="10">
        <v>368.5</v>
      </c>
      <c r="AD156" s="10">
        <v>144400</v>
      </c>
      <c r="AE156" s="6"/>
      <c r="AF156" s="10">
        <v>343444.58</v>
      </c>
      <c r="AG156" s="10">
        <f t="shared" si="74"/>
        <v>5534091.2699999996</v>
      </c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1:55" ht="14.1" customHeight="1" x14ac:dyDescent="0.25">
      <c r="C157" s="5"/>
      <c r="D157" s="6"/>
      <c r="E157" s="6"/>
      <c r="F157" s="6"/>
      <c r="G157" s="6"/>
      <c r="H157" s="6"/>
      <c r="I157" s="6"/>
      <c r="J157" s="6"/>
      <c r="K157" s="6"/>
      <c r="L157" s="10"/>
      <c r="M157" s="10"/>
      <c r="N157" s="10"/>
      <c r="O157" s="10"/>
      <c r="P157" s="6"/>
      <c r="Q157" s="6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6"/>
      <c r="AF157" s="10"/>
      <c r="AG157" s="10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5" s="8" customFormat="1" ht="14.1" customHeight="1" x14ac:dyDescent="0.25">
      <c r="B158" s="8" t="s">
        <v>291</v>
      </c>
      <c r="C158" s="10">
        <f t="shared" ref="C158:AD158" si="75">SUM(C12:C30,C33:C50,C53:C77,C80:C107,C110:C126,C129:C145,C148:C156)</f>
        <v>1718875042.4800005</v>
      </c>
      <c r="D158" s="10">
        <f t="shared" si="75"/>
        <v>69488224.849999994</v>
      </c>
      <c r="E158" s="10">
        <f t="shared" si="75"/>
        <v>28545130.750000007</v>
      </c>
      <c r="F158" s="10">
        <f t="shared" si="75"/>
        <v>51164639.730000004</v>
      </c>
      <c r="G158" s="10">
        <f t="shared" si="75"/>
        <v>9319724.339999998</v>
      </c>
      <c r="H158" s="10">
        <f t="shared" si="75"/>
        <v>1564479.5</v>
      </c>
      <c r="I158" s="10">
        <f t="shared" si="75"/>
        <v>59201809.329999998</v>
      </c>
      <c r="J158" s="10">
        <f t="shared" si="75"/>
        <v>41385746.100000016</v>
      </c>
      <c r="K158" s="10">
        <f t="shared" si="75"/>
        <v>165905815.86999989</v>
      </c>
      <c r="L158" s="10">
        <f t="shared" si="75"/>
        <v>42863125.82</v>
      </c>
      <c r="M158" s="10">
        <f t="shared" si="75"/>
        <v>74127497.660000026</v>
      </c>
      <c r="N158" s="10">
        <f t="shared" si="75"/>
        <v>43028708.899999991</v>
      </c>
      <c r="O158" s="10">
        <f t="shared" si="75"/>
        <v>5886483.4899999956</v>
      </c>
      <c r="P158" s="10">
        <f t="shared" si="75"/>
        <v>12511366.340000002</v>
      </c>
      <c r="Q158" s="10">
        <f t="shared" si="75"/>
        <v>1279788105.6699998</v>
      </c>
      <c r="R158" s="10">
        <f t="shared" si="75"/>
        <v>1109659955.7600002</v>
      </c>
      <c r="S158" s="10">
        <f t="shared" si="75"/>
        <v>837503808.93999958</v>
      </c>
      <c r="T158" s="10">
        <f t="shared" si="75"/>
        <v>272156146.81999999</v>
      </c>
      <c r="U158" s="10">
        <f t="shared" si="75"/>
        <v>68196748.799999997</v>
      </c>
      <c r="V158" s="10">
        <f t="shared" si="75"/>
        <v>203959398.02000004</v>
      </c>
      <c r="W158" s="10">
        <f t="shared" si="75"/>
        <v>45997391</v>
      </c>
      <c r="X158" s="10">
        <f t="shared" si="75"/>
        <v>40154214.979999997</v>
      </c>
      <c r="Y158" s="10">
        <f t="shared" si="75"/>
        <v>9928907.9699999988</v>
      </c>
      <c r="Z158" s="10">
        <f t="shared" si="75"/>
        <v>30225307.009999994</v>
      </c>
      <c r="AA158" s="10">
        <f t="shared" si="75"/>
        <v>83976543.930000007</v>
      </c>
      <c r="AB158" s="10">
        <f t="shared" si="75"/>
        <v>11351746.430000002</v>
      </c>
      <c r="AC158" s="10">
        <f t="shared" si="75"/>
        <v>11549727.65</v>
      </c>
      <c r="AD158" s="10">
        <f t="shared" si="75"/>
        <v>61075069.850000001</v>
      </c>
      <c r="AE158" s="10"/>
      <c r="AF158" s="10">
        <f>SUM(AF12:AF30,AF33:AF50,AF53:AF77,AF80:AF107,AF110:AF126,AF129:AF145,AF148:AF156)</f>
        <v>136706861.33000001</v>
      </c>
      <c r="AG158" s="10">
        <f>SUM(AG12:AG30,AG33:AG50,AG53:AG77,AG80:AG107,AG110:AG126,AG129:AG145,AG148:AG156)</f>
        <v>1582168181.1499999</v>
      </c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</row>
    <row r="159" spans="1:55" ht="14.1" customHeight="1" x14ac:dyDescent="0.25">
      <c r="C159" s="5"/>
      <c r="D159" s="6"/>
      <c r="E159" s="6"/>
      <c r="F159" s="6"/>
      <c r="G159" s="6"/>
      <c r="H159" s="6"/>
      <c r="I159" s="6"/>
      <c r="J159" s="6"/>
      <c r="K159" s="6"/>
      <c r="L159" s="10"/>
      <c r="M159" s="10"/>
      <c r="N159" s="10"/>
      <c r="O159" s="10"/>
      <c r="P159" s="6"/>
      <c r="Q159" s="6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6"/>
      <c r="AF159" s="10"/>
      <c r="AG159" s="10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:55" ht="14.1" customHeight="1" x14ac:dyDescent="0.25">
      <c r="C160" s="5"/>
      <c r="D160" s="6"/>
      <c r="E160" s="6"/>
      <c r="F160" s="6"/>
      <c r="G160" s="6"/>
      <c r="H160" s="6"/>
      <c r="I160" s="6"/>
      <c r="J160" s="6"/>
      <c r="K160" s="6"/>
      <c r="L160" s="10"/>
      <c r="M160" s="10"/>
      <c r="N160" s="10"/>
      <c r="O160" s="10"/>
      <c r="P160" s="6"/>
      <c r="Q160" s="6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6"/>
      <c r="AF160" s="10"/>
      <c r="AG160" s="10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3:55" ht="14.1" customHeight="1" x14ac:dyDescent="0.25">
      <c r="C161" s="5"/>
      <c r="D161" s="6"/>
      <c r="E161" s="6"/>
      <c r="F161" s="6"/>
      <c r="G161" s="6"/>
      <c r="H161" s="6"/>
      <c r="I161" s="6"/>
      <c r="J161" s="6"/>
      <c r="K161" s="6"/>
      <c r="L161" s="10"/>
      <c r="M161" s="10"/>
      <c r="N161" s="10"/>
      <c r="O161" s="10"/>
      <c r="P161" s="6"/>
      <c r="Q161" s="6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6"/>
      <c r="AF161" s="10"/>
      <c r="AG161" s="10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3:55" ht="14.1" customHeight="1" x14ac:dyDescent="0.25">
      <c r="C162" s="5"/>
      <c r="D162" s="6"/>
      <c r="E162" s="6"/>
      <c r="F162" s="6"/>
      <c r="G162" s="6"/>
      <c r="H162" s="6"/>
      <c r="I162" s="6"/>
      <c r="J162" s="6"/>
      <c r="K162" s="6"/>
      <c r="L162" s="10"/>
      <c r="M162" s="10"/>
      <c r="N162" s="10"/>
      <c r="O162" s="10"/>
      <c r="P162" s="6"/>
      <c r="Q162" s="6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6"/>
      <c r="AF162" s="10"/>
      <c r="AG162" s="10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3:55" ht="14.1" customHeight="1" x14ac:dyDescent="0.25">
      <c r="C163" s="5"/>
      <c r="D163" s="6"/>
      <c r="E163" s="6"/>
      <c r="F163" s="6"/>
      <c r="G163" s="6"/>
      <c r="H163" s="6"/>
      <c r="I163" s="6"/>
      <c r="J163" s="6"/>
      <c r="K163" s="6"/>
      <c r="L163" s="10"/>
      <c r="M163" s="10"/>
      <c r="N163" s="10"/>
      <c r="O163" s="10"/>
      <c r="P163" s="6"/>
      <c r="Q163" s="6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6"/>
      <c r="AF163" s="10"/>
      <c r="AG163" s="10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3:55" ht="14.1" customHeight="1" x14ac:dyDescent="0.25">
      <c r="C164" s="5"/>
      <c r="D164" s="6"/>
      <c r="E164" s="6"/>
      <c r="F164" s="6"/>
      <c r="G164" s="6"/>
      <c r="H164" s="6"/>
      <c r="I164" s="6"/>
      <c r="J164" s="6"/>
      <c r="K164" s="6"/>
      <c r="L164" s="10"/>
      <c r="M164" s="10"/>
      <c r="N164" s="10"/>
      <c r="O164" s="10"/>
      <c r="P164" s="6"/>
      <c r="Q164" s="6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6"/>
      <c r="AF164" s="10"/>
      <c r="AG164" s="10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3:55" ht="14.1" customHeight="1" x14ac:dyDescent="0.25">
      <c r="C165" s="5"/>
      <c r="D165" s="6"/>
      <c r="E165" s="6"/>
      <c r="F165" s="6"/>
      <c r="G165" s="6"/>
      <c r="H165" s="6"/>
      <c r="I165" s="6"/>
      <c r="J165" s="6"/>
      <c r="K165" s="6"/>
      <c r="L165" s="10"/>
      <c r="M165" s="10"/>
      <c r="N165" s="10"/>
      <c r="O165" s="10"/>
      <c r="P165" s="6"/>
      <c r="Q165" s="6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6"/>
      <c r="AF165" s="10"/>
      <c r="AG165" s="10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3:55" ht="14.1" customHeight="1" x14ac:dyDescent="0.25">
      <c r="C166" s="5"/>
      <c r="D166" s="6"/>
      <c r="E166" s="6"/>
      <c r="F166" s="6"/>
      <c r="G166" s="6"/>
      <c r="H166" s="6"/>
      <c r="I166" s="6"/>
      <c r="J166" s="6"/>
      <c r="K166" s="6"/>
      <c r="L166" s="10"/>
      <c r="M166" s="10"/>
      <c r="N166" s="10"/>
      <c r="O166" s="10"/>
      <c r="P166" s="6"/>
      <c r="Q166" s="6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6"/>
      <c r="AF166" s="10"/>
      <c r="AG166" s="10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</row>
    <row r="167" spans="3:55" ht="14.1" customHeight="1" x14ac:dyDescent="0.25">
      <c r="C167" s="5"/>
      <c r="D167" s="6"/>
      <c r="E167" s="6"/>
      <c r="F167" s="6"/>
      <c r="G167" s="6"/>
      <c r="H167" s="6"/>
      <c r="I167" s="6"/>
      <c r="J167" s="6"/>
      <c r="K167" s="6"/>
      <c r="L167" s="10"/>
      <c r="M167" s="10"/>
      <c r="N167" s="10"/>
      <c r="O167" s="10"/>
      <c r="P167" s="6"/>
      <c r="Q167" s="6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6"/>
      <c r="AF167" s="10"/>
      <c r="AG167" s="10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</row>
    <row r="168" spans="3:55" ht="14.1" customHeight="1" x14ac:dyDescent="0.25">
      <c r="C168" s="5"/>
      <c r="D168" s="6"/>
      <c r="E168" s="6"/>
      <c r="F168" s="6"/>
      <c r="G168" s="6"/>
      <c r="H168" s="6"/>
      <c r="I168" s="6"/>
      <c r="J168" s="6"/>
      <c r="K168" s="6"/>
      <c r="L168" s="10"/>
      <c r="M168" s="10"/>
      <c r="N168" s="10"/>
      <c r="O168" s="10"/>
      <c r="P168" s="6"/>
      <c r="Q168" s="6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6"/>
      <c r="AF168" s="10"/>
      <c r="AG168" s="10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</row>
    <row r="169" spans="3:55" ht="14.1" customHeight="1" x14ac:dyDescent="0.25">
      <c r="C169" s="5"/>
      <c r="D169" s="6"/>
      <c r="E169" s="6"/>
      <c r="F169" s="6"/>
      <c r="G169" s="6"/>
      <c r="H169" s="6"/>
      <c r="I169" s="6"/>
      <c r="J169" s="6"/>
      <c r="K169" s="6"/>
      <c r="L169" s="10"/>
      <c r="M169" s="10"/>
      <c r="N169" s="10"/>
      <c r="O169" s="10"/>
      <c r="P169" s="6"/>
      <c r="Q169" s="6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6"/>
      <c r="AF169" s="10"/>
      <c r="AG169" s="10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</row>
    <row r="170" spans="3:55" ht="14.1" customHeight="1" x14ac:dyDescent="0.25">
      <c r="C170" s="5"/>
      <c r="D170" s="6"/>
      <c r="E170" s="6"/>
      <c r="F170" s="6"/>
      <c r="G170" s="6"/>
      <c r="H170" s="6"/>
      <c r="I170" s="6"/>
      <c r="J170" s="6"/>
      <c r="K170" s="6"/>
      <c r="L170" s="10"/>
      <c r="M170" s="10"/>
      <c r="N170" s="10"/>
      <c r="O170" s="10"/>
      <c r="P170" s="6"/>
      <c r="Q170" s="6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6"/>
      <c r="AF170" s="10"/>
      <c r="AG170" s="10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</row>
    <row r="171" spans="3:55" ht="14.1" customHeight="1" x14ac:dyDescent="0.25">
      <c r="C171" s="5"/>
      <c r="D171" s="6"/>
      <c r="E171" s="6"/>
      <c r="F171" s="6"/>
      <c r="G171" s="6"/>
      <c r="H171" s="6"/>
      <c r="I171" s="6"/>
      <c r="J171" s="6"/>
      <c r="K171" s="6"/>
      <c r="L171" s="10"/>
      <c r="M171" s="10"/>
      <c r="N171" s="10"/>
      <c r="O171" s="10"/>
      <c r="P171" s="6"/>
      <c r="Q171" s="6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6"/>
      <c r="AF171" s="10"/>
      <c r="AG171" s="10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</row>
    <row r="172" spans="3:55" ht="14.1" customHeight="1" x14ac:dyDescent="0.25">
      <c r="C172" s="5"/>
      <c r="D172" s="6"/>
      <c r="E172" s="6"/>
      <c r="F172" s="6"/>
      <c r="G172" s="6"/>
      <c r="H172" s="6"/>
      <c r="I172" s="6"/>
      <c r="J172" s="6"/>
      <c r="K172" s="6"/>
      <c r="L172" s="10"/>
      <c r="M172" s="10"/>
      <c r="N172" s="10"/>
      <c r="O172" s="10"/>
      <c r="P172" s="6"/>
      <c r="Q172" s="6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6"/>
      <c r="AF172" s="10"/>
      <c r="AG172" s="10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</row>
    <row r="173" spans="3:55" ht="14.1" customHeight="1" x14ac:dyDescent="0.25">
      <c r="C173" s="5"/>
      <c r="D173" s="6"/>
      <c r="E173" s="6"/>
      <c r="F173" s="6"/>
      <c r="G173" s="6"/>
      <c r="H173" s="6"/>
      <c r="I173" s="6"/>
      <c r="J173" s="6"/>
      <c r="K173" s="6"/>
      <c r="L173" s="10"/>
      <c r="M173" s="10"/>
      <c r="N173" s="10"/>
      <c r="O173" s="10"/>
      <c r="P173" s="6"/>
      <c r="Q173" s="6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6"/>
      <c r="AF173" s="10"/>
      <c r="AG173" s="10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</row>
    <row r="174" spans="3:55" ht="14.1" customHeight="1" x14ac:dyDescent="0.25">
      <c r="C174" s="5"/>
      <c r="D174" s="6"/>
      <c r="E174" s="6"/>
      <c r="F174" s="6"/>
      <c r="G174" s="6"/>
      <c r="H174" s="6"/>
      <c r="I174" s="6"/>
      <c r="J174" s="6"/>
      <c r="K174" s="6"/>
      <c r="L174" s="10"/>
      <c r="M174" s="10"/>
      <c r="N174" s="10"/>
      <c r="O174" s="10"/>
      <c r="P174" s="6"/>
      <c r="Q174" s="6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6"/>
      <c r="AF174" s="10"/>
      <c r="AG174" s="10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</row>
    <row r="175" spans="3:55" ht="14.1" customHeight="1" x14ac:dyDescent="0.25">
      <c r="C175" s="5"/>
      <c r="D175" s="6"/>
      <c r="E175" s="6"/>
      <c r="F175" s="6"/>
      <c r="G175" s="6"/>
      <c r="H175" s="6"/>
      <c r="I175" s="6"/>
      <c r="J175" s="6"/>
      <c r="K175" s="6"/>
      <c r="L175" s="10"/>
      <c r="M175" s="10"/>
      <c r="N175" s="10"/>
      <c r="O175" s="10"/>
      <c r="P175" s="6"/>
      <c r="Q175" s="6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6"/>
      <c r="AF175" s="10"/>
      <c r="AG175" s="10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3:55" ht="14.1" customHeight="1" x14ac:dyDescent="0.25">
      <c r="C176" s="5"/>
      <c r="D176" s="6"/>
      <c r="E176" s="6"/>
      <c r="F176" s="6"/>
      <c r="G176" s="6"/>
      <c r="H176" s="6"/>
      <c r="I176" s="6"/>
      <c r="J176" s="6"/>
      <c r="K176" s="6"/>
      <c r="L176" s="10"/>
      <c r="M176" s="10"/>
      <c r="N176" s="10"/>
      <c r="O176" s="10"/>
      <c r="P176" s="6"/>
      <c r="Q176" s="6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6"/>
      <c r="AF176" s="10"/>
      <c r="AG176" s="10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</row>
    <row r="177" spans="3:55" ht="14.1" customHeight="1" x14ac:dyDescent="0.25">
      <c r="C177" s="5"/>
      <c r="D177" s="6"/>
      <c r="E177" s="6"/>
      <c r="F177" s="6"/>
      <c r="G177" s="6"/>
      <c r="H177" s="6"/>
      <c r="I177" s="6"/>
      <c r="J177" s="6"/>
      <c r="K177" s="6"/>
      <c r="L177" s="10"/>
      <c r="M177" s="10"/>
      <c r="N177" s="10"/>
      <c r="O177" s="10"/>
      <c r="P177" s="6"/>
      <c r="Q177" s="6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6"/>
      <c r="AF177" s="10"/>
      <c r="AG177" s="10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8" spans="3:55" ht="14.1" customHeight="1" x14ac:dyDescent="0.25">
      <c r="C178" s="5"/>
      <c r="D178" s="6"/>
      <c r="E178" s="6"/>
      <c r="F178" s="6"/>
      <c r="G178" s="6"/>
      <c r="H178" s="6"/>
      <c r="I178" s="6"/>
      <c r="J178" s="6"/>
      <c r="K178" s="6"/>
      <c r="L178" s="10"/>
      <c r="M178" s="10"/>
      <c r="N178" s="10"/>
      <c r="O178" s="10"/>
      <c r="P178" s="6"/>
      <c r="Q178" s="6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6"/>
      <c r="AF178" s="10"/>
      <c r="AG178" s="10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</row>
    <row r="179" spans="3:55" ht="14.1" customHeight="1" x14ac:dyDescent="0.25">
      <c r="C179" s="5"/>
      <c r="D179" s="6"/>
      <c r="E179" s="6"/>
      <c r="F179" s="6"/>
      <c r="G179" s="6"/>
      <c r="H179" s="6"/>
      <c r="I179" s="6"/>
      <c r="J179" s="6"/>
      <c r="K179" s="6"/>
      <c r="L179" s="10"/>
      <c r="M179" s="10"/>
      <c r="N179" s="10"/>
      <c r="O179" s="10"/>
      <c r="P179" s="6"/>
      <c r="Q179" s="6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6"/>
      <c r="AF179" s="10"/>
      <c r="AG179" s="10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</row>
    <row r="180" spans="3:55" ht="14.1" customHeight="1" x14ac:dyDescent="0.25">
      <c r="C180" s="5"/>
      <c r="D180" s="6"/>
      <c r="E180" s="6"/>
      <c r="F180" s="6"/>
      <c r="G180" s="6"/>
      <c r="H180" s="6"/>
      <c r="I180" s="6"/>
      <c r="J180" s="6"/>
      <c r="K180" s="6"/>
      <c r="L180" s="10"/>
      <c r="M180" s="10"/>
      <c r="N180" s="10"/>
      <c r="O180" s="10"/>
      <c r="P180" s="6"/>
      <c r="Q180" s="6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6"/>
      <c r="AF180" s="10"/>
      <c r="AG180" s="10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</row>
    <row r="181" spans="3:55" ht="14.1" customHeight="1" x14ac:dyDescent="0.25">
      <c r="C181" s="5"/>
      <c r="D181" s="6"/>
      <c r="E181" s="6"/>
      <c r="F181" s="6"/>
      <c r="G181" s="6"/>
      <c r="H181" s="6"/>
      <c r="I181" s="6"/>
      <c r="J181" s="6"/>
      <c r="K181" s="6"/>
      <c r="L181" s="10"/>
      <c r="M181" s="10"/>
      <c r="N181" s="10"/>
      <c r="O181" s="10"/>
      <c r="P181" s="6"/>
      <c r="Q181" s="6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6"/>
      <c r="AF181" s="10"/>
      <c r="AG181" s="10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</row>
    <row r="182" spans="3:55" ht="14.1" customHeight="1" x14ac:dyDescent="0.25">
      <c r="C182" s="5"/>
      <c r="D182" s="6"/>
      <c r="E182" s="6"/>
      <c r="F182" s="6"/>
      <c r="G182" s="6"/>
      <c r="H182" s="6"/>
      <c r="I182" s="6"/>
      <c r="J182" s="6"/>
      <c r="K182" s="6"/>
      <c r="L182" s="10"/>
      <c r="M182" s="10"/>
      <c r="N182" s="10"/>
      <c r="O182" s="10"/>
      <c r="P182" s="6"/>
      <c r="Q182" s="6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6"/>
      <c r="AF182" s="10"/>
      <c r="AG182" s="10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</row>
    <row r="183" spans="3:55" ht="14.1" customHeight="1" x14ac:dyDescent="0.25">
      <c r="C183" s="5"/>
      <c r="D183" s="6"/>
      <c r="E183" s="6"/>
      <c r="F183" s="6"/>
      <c r="G183" s="6"/>
      <c r="H183" s="6"/>
      <c r="I183" s="6"/>
      <c r="J183" s="6"/>
      <c r="K183" s="6"/>
      <c r="L183" s="10"/>
      <c r="M183" s="10"/>
      <c r="N183" s="10"/>
      <c r="O183" s="10"/>
      <c r="P183" s="6"/>
      <c r="Q183" s="6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6"/>
      <c r="AF183" s="10"/>
      <c r="AG183" s="10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</row>
    <row r="184" spans="3:55" ht="14.1" customHeight="1" x14ac:dyDescent="0.25">
      <c r="C184" s="5"/>
      <c r="D184" s="6"/>
      <c r="E184" s="6"/>
      <c r="F184" s="6"/>
      <c r="G184" s="6"/>
      <c r="H184" s="6"/>
      <c r="I184" s="6"/>
      <c r="J184" s="6"/>
      <c r="K184" s="6"/>
      <c r="L184" s="10"/>
      <c r="M184" s="10"/>
      <c r="N184" s="10"/>
      <c r="O184" s="10"/>
      <c r="P184" s="6"/>
      <c r="Q184" s="6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6"/>
      <c r="AF184" s="10"/>
      <c r="AG184" s="10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</row>
    <row r="185" spans="3:55" ht="14.1" customHeight="1" x14ac:dyDescent="0.25">
      <c r="C185" s="5"/>
      <c r="D185" s="6"/>
      <c r="E185" s="6"/>
      <c r="F185" s="6"/>
      <c r="G185" s="6"/>
      <c r="H185" s="6"/>
      <c r="I185" s="6"/>
      <c r="J185" s="6"/>
      <c r="K185" s="6"/>
      <c r="L185" s="10"/>
      <c r="M185" s="10"/>
      <c r="N185" s="10"/>
      <c r="O185" s="10"/>
      <c r="P185" s="6"/>
      <c r="Q185" s="6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6"/>
      <c r="AF185" s="10"/>
      <c r="AG185" s="10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</row>
    <row r="186" spans="3:55" ht="14.1" customHeight="1" x14ac:dyDescent="0.25">
      <c r="C186" s="5"/>
      <c r="D186" s="6"/>
      <c r="E186" s="6"/>
      <c r="F186" s="6"/>
      <c r="G186" s="6"/>
      <c r="H186" s="6"/>
      <c r="I186" s="6"/>
      <c r="J186" s="6"/>
      <c r="K186" s="6"/>
      <c r="L186" s="10"/>
      <c r="M186" s="10"/>
      <c r="N186" s="10"/>
      <c r="O186" s="10"/>
      <c r="P186" s="6"/>
      <c r="Q186" s="6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6"/>
      <c r="AF186" s="10"/>
      <c r="AG186" s="10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</row>
    <row r="187" spans="3:55" ht="14.1" customHeight="1" x14ac:dyDescent="0.25">
      <c r="C187" s="5"/>
      <c r="D187" s="6"/>
      <c r="E187" s="6"/>
      <c r="F187" s="6"/>
      <c r="G187" s="6"/>
      <c r="H187" s="6"/>
      <c r="I187" s="6"/>
      <c r="J187" s="6"/>
      <c r="K187" s="6"/>
      <c r="L187" s="10"/>
      <c r="M187" s="10"/>
      <c r="N187" s="10"/>
      <c r="O187" s="10"/>
      <c r="P187" s="6"/>
      <c r="Q187" s="6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6"/>
      <c r="AF187" s="10"/>
      <c r="AG187" s="10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</row>
    <row r="188" spans="3:55" ht="14.1" customHeight="1" x14ac:dyDescent="0.25">
      <c r="C188" s="5"/>
      <c r="D188" s="6"/>
      <c r="E188" s="6"/>
      <c r="F188" s="6"/>
      <c r="G188" s="6"/>
      <c r="H188" s="6"/>
      <c r="I188" s="6"/>
      <c r="J188" s="6"/>
      <c r="K188" s="6"/>
      <c r="L188" s="10"/>
      <c r="M188" s="10"/>
      <c r="N188" s="10"/>
      <c r="O188" s="10"/>
      <c r="P188" s="6"/>
      <c r="Q188" s="6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6"/>
      <c r="AF188" s="10"/>
      <c r="AG188" s="10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</row>
    <row r="189" spans="3:55" ht="14.1" customHeight="1" x14ac:dyDescent="0.25">
      <c r="C189" s="5"/>
      <c r="D189" s="6"/>
      <c r="E189" s="6"/>
      <c r="F189" s="6"/>
      <c r="G189" s="6"/>
      <c r="H189" s="6"/>
      <c r="I189" s="6"/>
      <c r="J189" s="6"/>
      <c r="K189" s="6"/>
      <c r="L189" s="10"/>
      <c r="M189" s="10"/>
      <c r="N189" s="10"/>
      <c r="O189" s="10"/>
      <c r="P189" s="6"/>
      <c r="Q189" s="6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6"/>
      <c r="AF189" s="10"/>
      <c r="AG189" s="10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</row>
    <row r="190" spans="3:55" ht="14.1" customHeight="1" x14ac:dyDescent="0.25">
      <c r="C190" s="5"/>
      <c r="D190" s="6"/>
      <c r="E190" s="6"/>
      <c r="F190" s="6"/>
      <c r="G190" s="6"/>
      <c r="H190" s="6"/>
      <c r="I190" s="6"/>
      <c r="J190" s="6"/>
      <c r="K190" s="6"/>
      <c r="L190" s="10"/>
      <c r="M190" s="10"/>
      <c r="N190" s="10"/>
      <c r="O190" s="10"/>
      <c r="P190" s="6"/>
      <c r="Q190" s="6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6"/>
      <c r="AF190" s="10"/>
      <c r="AG190" s="10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</row>
    <row r="191" spans="3:55" ht="14.1" customHeight="1" x14ac:dyDescent="0.25">
      <c r="C191" s="5"/>
      <c r="D191" s="6"/>
      <c r="E191" s="6"/>
      <c r="F191" s="6"/>
      <c r="G191" s="6"/>
      <c r="H191" s="6"/>
      <c r="I191" s="6"/>
      <c r="J191" s="6"/>
      <c r="K191" s="6"/>
      <c r="L191" s="10"/>
      <c r="M191" s="10"/>
      <c r="N191" s="10"/>
      <c r="O191" s="10"/>
      <c r="P191" s="6"/>
      <c r="Q191" s="6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6"/>
      <c r="AF191" s="10"/>
      <c r="AG191" s="10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</row>
    <row r="192" spans="3:55" ht="14.1" customHeight="1" x14ac:dyDescent="0.25">
      <c r="C192" s="5"/>
      <c r="D192" s="6"/>
      <c r="E192" s="6"/>
      <c r="F192" s="6"/>
      <c r="G192" s="6"/>
      <c r="H192" s="6"/>
      <c r="I192" s="6"/>
      <c r="J192" s="6"/>
      <c r="K192" s="6"/>
      <c r="L192" s="10"/>
      <c r="M192" s="10"/>
      <c r="N192" s="10"/>
      <c r="O192" s="10"/>
      <c r="P192" s="6"/>
      <c r="Q192" s="6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6"/>
      <c r="AF192" s="10"/>
      <c r="AG192" s="10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</row>
    <row r="193" spans="3:55" ht="14.1" customHeight="1" x14ac:dyDescent="0.25">
      <c r="C193" s="5"/>
      <c r="D193" s="6"/>
      <c r="E193" s="6"/>
      <c r="F193" s="6"/>
      <c r="G193" s="6"/>
      <c r="H193" s="6"/>
      <c r="I193" s="6"/>
      <c r="J193" s="6"/>
      <c r="K193" s="6"/>
      <c r="L193" s="10"/>
      <c r="M193" s="10"/>
      <c r="N193" s="10"/>
      <c r="O193" s="10"/>
      <c r="P193" s="6"/>
      <c r="Q193" s="6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6"/>
      <c r="AF193" s="10"/>
      <c r="AG193" s="10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</row>
    <row r="194" spans="3:55" ht="14.1" customHeight="1" x14ac:dyDescent="0.25">
      <c r="C194" s="5"/>
      <c r="D194" s="6"/>
      <c r="E194" s="6"/>
      <c r="F194" s="6"/>
      <c r="G194" s="6"/>
      <c r="H194" s="6"/>
      <c r="I194" s="6"/>
      <c r="J194" s="6"/>
      <c r="K194" s="6"/>
      <c r="L194" s="10"/>
      <c r="M194" s="10"/>
      <c r="N194" s="10"/>
      <c r="O194" s="10"/>
      <c r="P194" s="6"/>
      <c r="Q194" s="6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6"/>
      <c r="AF194" s="10"/>
      <c r="AG194" s="10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</row>
    <row r="195" spans="3:55" ht="14.1" customHeight="1" x14ac:dyDescent="0.25">
      <c r="C195" s="5"/>
      <c r="D195" s="6"/>
      <c r="E195" s="6"/>
      <c r="F195" s="6"/>
      <c r="G195" s="6"/>
      <c r="H195" s="6"/>
      <c r="I195" s="6"/>
      <c r="J195" s="6"/>
      <c r="K195" s="6"/>
      <c r="L195" s="10"/>
      <c r="M195" s="10"/>
      <c r="N195" s="10"/>
      <c r="O195" s="10"/>
      <c r="P195" s="6"/>
      <c r="Q195" s="6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6"/>
      <c r="AF195" s="10"/>
      <c r="AG195" s="10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</row>
    <row r="196" spans="3:55" ht="14.1" customHeight="1" x14ac:dyDescent="0.25">
      <c r="C196" s="5"/>
      <c r="D196" s="6"/>
      <c r="E196" s="6"/>
      <c r="F196" s="6"/>
      <c r="G196" s="6"/>
      <c r="H196" s="6"/>
      <c r="I196" s="6"/>
      <c r="J196" s="6"/>
      <c r="K196" s="6"/>
      <c r="L196" s="10"/>
      <c r="M196" s="10"/>
      <c r="N196" s="10"/>
      <c r="O196" s="10"/>
      <c r="P196" s="6"/>
      <c r="Q196" s="6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6"/>
      <c r="AF196" s="10"/>
      <c r="AG196" s="10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</row>
    <row r="197" spans="3:55" ht="14.1" customHeight="1" x14ac:dyDescent="0.25">
      <c r="C197" s="5"/>
      <c r="D197" s="6"/>
      <c r="E197" s="6"/>
      <c r="F197" s="6"/>
      <c r="G197" s="6"/>
      <c r="H197" s="6"/>
      <c r="I197" s="6"/>
      <c r="J197" s="6"/>
      <c r="K197" s="6"/>
      <c r="L197" s="10"/>
      <c r="M197" s="10"/>
      <c r="N197" s="10"/>
      <c r="O197" s="10"/>
      <c r="P197" s="6"/>
      <c r="Q197" s="6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6"/>
      <c r="AF197" s="10"/>
      <c r="AG197" s="10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</row>
    <row r="198" spans="3:55" ht="14.1" customHeight="1" x14ac:dyDescent="0.25">
      <c r="C198" s="5"/>
      <c r="D198" s="6"/>
      <c r="E198" s="6"/>
      <c r="F198" s="6"/>
      <c r="G198" s="6"/>
      <c r="H198" s="6"/>
      <c r="I198" s="6"/>
      <c r="J198" s="6"/>
      <c r="K198" s="6"/>
      <c r="L198" s="10"/>
      <c r="M198" s="10"/>
      <c r="N198" s="10"/>
      <c r="O198" s="10"/>
      <c r="P198" s="6"/>
      <c r="Q198" s="6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6"/>
      <c r="AF198" s="10"/>
      <c r="AG198" s="10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</row>
    <row r="199" spans="3:55" ht="14.1" customHeight="1" x14ac:dyDescent="0.25">
      <c r="C199" s="5"/>
      <c r="D199" s="6"/>
      <c r="E199" s="6"/>
      <c r="F199" s="6"/>
      <c r="G199" s="6"/>
      <c r="H199" s="6"/>
      <c r="I199" s="6"/>
      <c r="J199" s="6"/>
      <c r="K199" s="6"/>
      <c r="L199" s="10"/>
      <c r="M199" s="10"/>
      <c r="N199" s="10"/>
      <c r="O199" s="10"/>
      <c r="P199" s="6"/>
      <c r="Q199" s="6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6"/>
      <c r="AF199" s="10"/>
      <c r="AG199" s="10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</row>
    <row r="200" spans="3:55" ht="14.1" customHeight="1" x14ac:dyDescent="0.25">
      <c r="C200" s="5"/>
      <c r="D200" s="6"/>
      <c r="E200" s="6"/>
      <c r="F200" s="6"/>
      <c r="G200" s="6"/>
      <c r="H200" s="6"/>
      <c r="I200" s="6"/>
      <c r="J200" s="6"/>
      <c r="K200" s="6"/>
      <c r="L200" s="10"/>
      <c r="M200" s="10"/>
      <c r="N200" s="10"/>
      <c r="O200" s="10"/>
      <c r="P200" s="6"/>
      <c r="Q200" s="6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6"/>
      <c r="AF200" s="10"/>
      <c r="AG200" s="10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</row>
    <row r="201" spans="3:55" ht="14.1" customHeight="1" x14ac:dyDescent="0.25">
      <c r="C201" s="5"/>
      <c r="D201" s="6"/>
      <c r="E201" s="6"/>
      <c r="F201" s="6"/>
      <c r="G201" s="6"/>
      <c r="H201" s="6"/>
      <c r="I201" s="6"/>
      <c r="J201" s="6"/>
      <c r="K201" s="6"/>
      <c r="L201" s="10"/>
      <c r="M201" s="10"/>
      <c r="N201" s="10"/>
      <c r="O201" s="10"/>
      <c r="P201" s="6"/>
      <c r="Q201" s="6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6"/>
      <c r="AF201" s="10"/>
      <c r="AG201" s="10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</row>
    <row r="202" spans="3:55" ht="14.1" customHeight="1" x14ac:dyDescent="0.25">
      <c r="C202" s="5"/>
      <c r="D202" s="6"/>
      <c r="E202" s="6"/>
      <c r="F202" s="6"/>
      <c r="G202" s="6"/>
      <c r="H202" s="6"/>
      <c r="I202" s="6"/>
      <c r="J202" s="6"/>
      <c r="K202" s="6"/>
      <c r="L202" s="10"/>
      <c r="M202" s="10"/>
      <c r="N202" s="10"/>
      <c r="O202" s="10"/>
      <c r="P202" s="6"/>
      <c r="Q202" s="6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6"/>
      <c r="AF202" s="10"/>
      <c r="AG202" s="10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3:55" ht="14.1" customHeight="1" x14ac:dyDescent="0.25">
      <c r="C203" s="5"/>
      <c r="D203" s="6"/>
      <c r="E203" s="6"/>
      <c r="F203" s="6"/>
      <c r="G203" s="6"/>
      <c r="H203" s="6"/>
      <c r="I203" s="6"/>
      <c r="J203" s="6"/>
      <c r="K203" s="6"/>
      <c r="L203" s="10"/>
      <c r="M203" s="10"/>
      <c r="N203" s="10"/>
      <c r="O203" s="10"/>
      <c r="P203" s="6"/>
      <c r="Q203" s="6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6"/>
      <c r="AF203" s="10"/>
      <c r="AG203" s="10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</row>
    <row r="204" spans="3:55" ht="14.1" customHeight="1" x14ac:dyDescent="0.25">
      <c r="C204" s="5"/>
      <c r="D204" s="6"/>
      <c r="E204" s="6"/>
      <c r="F204" s="6"/>
      <c r="G204" s="6"/>
      <c r="H204" s="6"/>
      <c r="I204" s="6"/>
      <c r="J204" s="6"/>
      <c r="K204" s="6"/>
      <c r="L204" s="10"/>
      <c r="M204" s="10"/>
      <c r="N204" s="10"/>
      <c r="O204" s="10"/>
      <c r="P204" s="6"/>
      <c r="Q204" s="6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6"/>
      <c r="AF204" s="10"/>
      <c r="AG204" s="10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3:55" ht="14.1" customHeight="1" x14ac:dyDescent="0.25">
      <c r="C205" s="5"/>
      <c r="D205" s="6"/>
      <c r="E205" s="6"/>
      <c r="F205" s="6"/>
      <c r="G205" s="6"/>
      <c r="H205" s="6"/>
      <c r="I205" s="6"/>
      <c r="J205" s="6"/>
      <c r="K205" s="6"/>
      <c r="L205" s="10"/>
      <c r="M205" s="10"/>
      <c r="N205" s="10"/>
      <c r="O205" s="10"/>
      <c r="P205" s="6"/>
      <c r="Q205" s="6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6"/>
      <c r="AF205" s="10"/>
      <c r="AG205" s="10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</row>
  </sheetData>
  <mergeCells count="15">
    <mergeCell ref="C3:H3"/>
    <mergeCell ref="K3:P3"/>
    <mergeCell ref="Q3:V3"/>
    <mergeCell ref="X3:AC3"/>
    <mergeCell ref="AF3:AK3"/>
    <mergeCell ref="AF2:AK2"/>
    <mergeCell ref="C1:H1"/>
    <mergeCell ref="K1:P1"/>
    <mergeCell ref="Q1:V1"/>
    <mergeCell ref="X1:AC1"/>
    <mergeCell ref="C2:H2"/>
    <mergeCell ref="K2:P2"/>
    <mergeCell ref="Q2:V2"/>
    <mergeCell ref="X2:AC2"/>
    <mergeCell ref="AF1:AK1"/>
  </mergeCells>
  <pageMargins left="0.19685039370078741" right="0.19685039370078741" top="0.39370078740157483" bottom="0.78740157480314965" header="0.31496062992125984" footer="0.35433070866141736"/>
  <pageSetup paperSize="9" orientation="landscape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colBreaks count="3" manualBreakCount="3">
    <brk id="10" max="1048575" man="1"/>
    <brk id="16" max="1048575" man="1"/>
    <brk id="23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05"/>
  <sheetViews>
    <sheetView showGridLines="0" zoomScaleNormal="100" workbookViewId="0">
      <pane xSplit="2" ySplit="10" topLeftCell="C11" activePane="bottomRight" state="frozen"/>
      <selection activeCell="X4" sqref="X1:X1048576"/>
      <selection pane="topRight" activeCell="X4" sqref="X1:X1048576"/>
      <selection pane="bottomLeft" activeCell="X4" sqref="X1:X1048576"/>
      <selection pane="bottomRight"/>
    </sheetView>
  </sheetViews>
  <sheetFormatPr baseColWidth="10" defaultColWidth="15.7109375" defaultRowHeight="14.1" customHeight="1" x14ac:dyDescent="0.25"/>
  <cols>
    <col min="1" max="1" width="4.7109375" style="1" customWidth="1"/>
    <col min="2" max="2" width="20.7109375" style="1" customWidth="1"/>
    <col min="3" max="3" width="14.7109375" style="2" customWidth="1"/>
    <col min="4" max="5" width="14.7109375" style="12" customWidth="1"/>
    <col min="6" max="7" width="14.7109375" style="8" customWidth="1"/>
    <col min="8" max="8" width="14.7109375" style="1" customWidth="1"/>
    <col min="9" max="9" width="14.7109375" style="2" customWidth="1"/>
    <col min="10" max="11" width="14.7109375" style="12" customWidth="1"/>
    <col min="12" max="13" width="14.7109375" style="8" customWidth="1"/>
    <col min="14" max="14" width="15.7109375" style="1"/>
    <col min="15" max="15" width="15.7109375" style="2"/>
    <col min="16" max="16384" width="15.7109375" style="1"/>
  </cols>
  <sheetData>
    <row r="1" spans="1:15" s="18" customFormat="1" ht="20.100000000000001" customHeight="1" x14ac:dyDescent="0.25">
      <c r="A1" s="16"/>
      <c r="B1" s="16"/>
      <c r="C1" s="84" t="s">
        <v>452</v>
      </c>
      <c r="D1" s="84"/>
      <c r="E1" s="84"/>
      <c r="F1" s="84"/>
      <c r="G1" s="84"/>
      <c r="H1" s="84"/>
      <c r="I1" s="84" t="s">
        <v>452</v>
      </c>
      <c r="J1" s="84"/>
      <c r="K1" s="84"/>
      <c r="L1" s="84"/>
      <c r="M1" s="84"/>
      <c r="N1" s="84"/>
      <c r="O1" s="22"/>
    </row>
    <row r="2" spans="1:15" s="18" customFormat="1" ht="5.0999999999999996" customHeight="1" x14ac:dyDescent="0.25">
      <c r="A2" s="19"/>
      <c r="B2" s="19"/>
      <c r="C2" s="86" t="s">
        <v>0</v>
      </c>
      <c r="D2" s="86"/>
      <c r="E2" s="86"/>
      <c r="F2" s="86"/>
      <c r="G2" s="86"/>
      <c r="H2" s="86"/>
      <c r="I2" s="86" t="s">
        <v>0</v>
      </c>
      <c r="J2" s="86"/>
      <c r="K2" s="86"/>
      <c r="L2" s="86"/>
      <c r="M2" s="86"/>
      <c r="N2" s="86"/>
      <c r="O2" s="22"/>
    </row>
    <row r="3" spans="1:15" s="22" customFormat="1" ht="20.100000000000001" customHeight="1" x14ac:dyDescent="0.25">
      <c r="A3" s="20"/>
      <c r="B3" s="20"/>
      <c r="C3" s="85" t="s">
        <v>444</v>
      </c>
      <c r="D3" s="85"/>
      <c r="E3" s="85"/>
      <c r="F3" s="85"/>
      <c r="G3" s="85"/>
      <c r="H3" s="85"/>
      <c r="I3" s="85" t="s">
        <v>444</v>
      </c>
      <c r="J3" s="85"/>
      <c r="K3" s="85"/>
      <c r="L3" s="85"/>
      <c r="M3" s="85"/>
      <c r="N3" s="85"/>
    </row>
    <row r="5" spans="1:15" s="3" customFormat="1" ht="12.75" customHeight="1" x14ac:dyDescent="0.25">
      <c r="C5" s="4"/>
      <c r="D5" s="7"/>
      <c r="E5" s="7"/>
      <c r="F5" s="7"/>
      <c r="G5" s="7"/>
      <c r="I5" s="4"/>
      <c r="J5" s="7"/>
      <c r="K5" s="7"/>
      <c r="L5" s="7"/>
      <c r="M5" s="7"/>
      <c r="O5" s="4"/>
    </row>
    <row r="6" spans="1:15" s="40" customFormat="1" ht="14.1" customHeight="1" x14ac:dyDescent="0.25">
      <c r="C6" s="41" t="s">
        <v>442</v>
      </c>
      <c r="D6" s="42"/>
      <c r="E6" s="42"/>
      <c r="F6" s="42" t="s">
        <v>439</v>
      </c>
      <c r="G6" s="42" t="s">
        <v>440</v>
      </c>
      <c r="I6" s="41" t="s">
        <v>443</v>
      </c>
      <c r="J6" s="42"/>
      <c r="K6" s="42"/>
      <c r="L6" s="42" t="s">
        <v>439</v>
      </c>
      <c r="M6" s="42" t="s">
        <v>440</v>
      </c>
      <c r="O6" s="52" t="s">
        <v>445</v>
      </c>
    </row>
    <row r="7" spans="1:15" s="40" customFormat="1" ht="14.1" customHeight="1" x14ac:dyDescent="0.25">
      <c r="C7" s="48" t="s">
        <v>18</v>
      </c>
      <c r="D7" s="50">
        <v>991</v>
      </c>
      <c r="E7" s="50">
        <v>992</v>
      </c>
      <c r="F7" s="50" t="s">
        <v>393</v>
      </c>
      <c r="G7" s="50" t="s">
        <v>441</v>
      </c>
      <c r="I7" s="48" t="s">
        <v>18</v>
      </c>
      <c r="J7" s="50">
        <v>992</v>
      </c>
      <c r="K7" s="50">
        <v>993</v>
      </c>
      <c r="L7" s="50" t="s">
        <v>393</v>
      </c>
      <c r="M7" s="50" t="s">
        <v>441</v>
      </c>
      <c r="O7" s="48" t="s">
        <v>446</v>
      </c>
    </row>
    <row r="8" spans="1:15" s="43" customFormat="1" ht="14.1" customHeight="1" x14ac:dyDescent="0.25">
      <c r="C8" s="44"/>
      <c r="D8" s="45"/>
      <c r="E8" s="45"/>
      <c r="F8" s="45"/>
      <c r="G8" s="45"/>
      <c r="I8" s="44"/>
      <c r="J8" s="45"/>
      <c r="K8" s="45"/>
      <c r="L8" s="45"/>
      <c r="M8" s="45"/>
      <c r="O8" s="44"/>
    </row>
    <row r="9" spans="1:15" s="44" customFormat="1" ht="14.1" customHeight="1" x14ac:dyDescent="0.25">
      <c r="B9" s="44" t="s">
        <v>34</v>
      </c>
      <c r="C9" s="46">
        <f>SUM(C11,C32,C52,C79,C109,C128,C147)</f>
        <v>1660867736.9199998</v>
      </c>
      <c r="D9" s="47">
        <f>SUM(D11,D32,D52,D79,D109,D128,D147)</f>
        <v>32926464.099999994</v>
      </c>
      <c r="E9" s="47">
        <f>SUM(E11,E32,E52,E79,E109,E128,E147)</f>
        <v>11159428.26</v>
      </c>
      <c r="F9" s="47">
        <f>SUM(F11,F32,F52,F79,F109,F128,F147)</f>
        <v>136746637.78</v>
      </c>
      <c r="G9" s="47">
        <f>SUM(G11,G32,G52,G79,G109,G128,G147)</f>
        <v>1480035206.78</v>
      </c>
      <c r="H9" s="46"/>
      <c r="I9" s="46">
        <f>SUM(I11,I32,I52,I79,I109,I128,I147)</f>
        <v>1718875042.48</v>
      </c>
      <c r="J9" s="47">
        <f>SUM(J11,J32,J52,J79,J109,J128,J147)</f>
        <v>11351746.430000002</v>
      </c>
      <c r="K9" s="47">
        <f>SUM(K11,K32,K52,K79,K109,K128,K147)</f>
        <v>11549727.65</v>
      </c>
      <c r="L9" s="47">
        <f>SUM(L11,L32,L52,L79,L109,L128,L147)</f>
        <v>136706861.32999998</v>
      </c>
      <c r="M9" s="47">
        <f>SUM(M11,M32,M52,M79,M109,M128,M147)</f>
        <v>1559266707.0700002</v>
      </c>
      <c r="N9" s="47"/>
      <c r="O9" s="47">
        <f>SUM(O11,O32,O52,O79,O109,O128,O147)</f>
        <v>79231500.290000081</v>
      </c>
    </row>
    <row r="10" spans="1:15" ht="14.1" customHeight="1" x14ac:dyDescent="0.25">
      <c r="C10" s="5"/>
      <c r="D10" s="9"/>
      <c r="E10" s="9"/>
      <c r="F10" s="10"/>
      <c r="G10" s="10"/>
      <c r="H10" s="6"/>
      <c r="I10" s="5"/>
      <c r="J10" s="9"/>
      <c r="K10" s="9"/>
      <c r="L10" s="10"/>
      <c r="M10" s="10"/>
      <c r="N10" s="10"/>
      <c r="O10" s="9"/>
    </row>
    <row r="11" spans="1:15" s="2" customFormat="1" ht="14.1" customHeight="1" x14ac:dyDescent="0.25">
      <c r="B11" s="2" t="s">
        <v>35</v>
      </c>
      <c r="C11" s="5">
        <f>SUM(C12:C30)</f>
        <v>153832242.53999999</v>
      </c>
      <c r="D11" s="9">
        <f>SUM(D12:D30)</f>
        <v>6806225.9200000009</v>
      </c>
      <c r="E11" s="9">
        <f>SUM(E12:E30)</f>
        <v>1071079.56</v>
      </c>
      <c r="F11" s="9">
        <f>SUM(F12:F30)</f>
        <v>7473055.2000000002</v>
      </c>
      <c r="G11" s="9">
        <f>SUM(G12:G30)</f>
        <v>138481881.85999998</v>
      </c>
      <c r="H11" s="5"/>
      <c r="I11" s="5">
        <f>SUM(I12:I30)</f>
        <v>163079113.06</v>
      </c>
      <c r="J11" s="9">
        <f>SUM(J12:J30)</f>
        <v>2966673.7</v>
      </c>
      <c r="K11" s="9">
        <f>SUM(K12:K30)</f>
        <v>6335076.8499999996</v>
      </c>
      <c r="L11" s="9">
        <f>SUM(L12:L30)</f>
        <v>7473055.2000000002</v>
      </c>
      <c r="M11" s="9">
        <f>SUM(M12:M30)</f>
        <v>146304307.31</v>
      </c>
      <c r="N11" s="9"/>
      <c r="O11" s="9">
        <f>SUM(O12:O30)</f>
        <v>7822425.4499999993</v>
      </c>
    </row>
    <row r="12" spans="1:15" ht="14.1" customHeight="1" x14ac:dyDescent="0.25">
      <c r="A12" s="1" t="s">
        <v>36</v>
      </c>
      <c r="B12" s="1" t="s">
        <v>37</v>
      </c>
      <c r="C12" s="6">
        <f>charges!C12</f>
        <v>1521299.06</v>
      </c>
      <c r="D12" s="10">
        <f>charges!Y12</f>
        <v>0</v>
      </c>
      <c r="E12" s="10">
        <f>charges!Z12</f>
        <v>0</v>
      </c>
      <c r="F12" s="10">
        <f>charges!AC12</f>
        <v>0</v>
      </c>
      <c r="G12" s="10">
        <f t="shared" ref="G12" si="0">C12-D12-E12-F12</f>
        <v>1521299.06</v>
      </c>
      <c r="H12" s="6"/>
      <c r="I12" s="6">
        <f>produits!C12</f>
        <v>1626365.94</v>
      </c>
      <c r="J12" s="10">
        <f>produits!AB12</f>
        <v>0</v>
      </c>
      <c r="K12" s="10">
        <f>produits!AC12</f>
        <v>0</v>
      </c>
      <c r="L12" s="10">
        <f>produits!AF12</f>
        <v>0</v>
      </c>
      <c r="M12" s="10">
        <f t="shared" ref="M12" si="1">I12-J12-K12-L12</f>
        <v>1626365.94</v>
      </c>
      <c r="O12" s="5">
        <f t="shared" ref="O12:O27" si="2">M12-G12</f>
        <v>105066.87999999989</v>
      </c>
    </row>
    <row r="13" spans="1:15" ht="14.1" customHeight="1" x14ac:dyDescent="0.25">
      <c r="A13" s="1" t="s">
        <v>38</v>
      </c>
      <c r="B13" s="1" t="s">
        <v>39</v>
      </c>
      <c r="C13" s="6">
        <f>charges!C13</f>
        <v>1950377.4300000002</v>
      </c>
      <c r="D13" s="10">
        <f>charges!Y13</f>
        <v>255282.67</v>
      </c>
      <c r="E13" s="10">
        <f>charges!Z13</f>
        <v>0</v>
      </c>
      <c r="F13" s="10">
        <f>charges!AC13</f>
        <v>389967.07</v>
      </c>
      <c r="G13" s="10">
        <f t="shared" ref="G13:G30" si="3">C13-D13-E13-F13</f>
        <v>1305127.6900000002</v>
      </c>
      <c r="H13" s="6"/>
      <c r="I13" s="6">
        <f>produits!C13</f>
        <v>1998459.86</v>
      </c>
      <c r="J13" s="10">
        <f>produits!AB13</f>
        <v>0</v>
      </c>
      <c r="K13" s="10">
        <f>produits!AC13</f>
        <v>0</v>
      </c>
      <c r="L13" s="10">
        <f>produits!AF13</f>
        <v>389967.07</v>
      </c>
      <c r="M13" s="10">
        <f t="shared" ref="M13:M30" si="4">I13-J13-K13-L13</f>
        <v>1608492.79</v>
      </c>
      <c r="O13" s="5">
        <f t="shared" si="2"/>
        <v>303365.09999999986</v>
      </c>
    </row>
    <row r="14" spans="1:15" ht="14.1" customHeight="1" x14ac:dyDescent="0.25">
      <c r="A14" s="1" t="s">
        <v>40</v>
      </c>
      <c r="B14" s="1" t="s">
        <v>41</v>
      </c>
      <c r="C14" s="6">
        <f>charges!C14</f>
        <v>6764714</v>
      </c>
      <c r="D14" s="10">
        <f>charges!Y14</f>
        <v>3654.75</v>
      </c>
      <c r="E14" s="10">
        <f>charges!Z14</f>
        <v>0</v>
      </c>
      <c r="F14" s="10">
        <f>charges!AC14</f>
        <v>415879.57</v>
      </c>
      <c r="G14" s="10">
        <f t="shared" si="3"/>
        <v>6345179.6799999997</v>
      </c>
      <c r="H14" s="6"/>
      <c r="I14" s="6">
        <f>produits!C14</f>
        <v>7717063.6599999992</v>
      </c>
      <c r="J14" s="10">
        <f>produits!AB14</f>
        <v>0</v>
      </c>
      <c r="K14" s="10">
        <f>produits!AC14</f>
        <v>0</v>
      </c>
      <c r="L14" s="10">
        <f>produits!AF14</f>
        <v>415879.57</v>
      </c>
      <c r="M14" s="10">
        <f t="shared" si="4"/>
        <v>7301184.0899999989</v>
      </c>
      <c r="O14" s="5">
        <f t="shared" si="2"/>
        <v>956004.40999999922</v>
      </c>
    </row>
    <row r="15" spans="1:15" ht="14.1" customHeight="1" x14ac:dyDescent="0.25">
      <c r="A15" s="1" t="s">
        <v>42</v>
      </c>
      <c r="B15" s="1" t="s">
        <v>43</v>
      </c>
      <c r="C15" s="6">
        <f>charges!C15</f>
        <v>5281125.17</v>
      </c>
      <c r="D15" s="10">
        <f>charges!Y15</f>
        <v>1319303.3500000001</v>
      </c>
      <c r="E15" s="10">
        <f>charges!Z15</f>
        <v>0</v>
      </c>
      <c r="F15" s="10">
        <f>charges!AC15</f>
        <v>34001</v>
      </c>
      <c r="G15" s="10">
        <f t="shared" si="3"/>
        <v>3927820.82</v>
      </c>
      <c r="H15" s="6"/>
      <c r="I15" s="6">
        <f>produits!C15</f>
        <v>5293742.8499999996</v>
      </c>
      <c r="J15" s="10">
        <f>produits!AB15</f>
        <v>1115641.2</v>
      </c>
      <c r="K15" s="10">
        <f>produits!AC15</f>
        <v>0</v>
      </c>
      <c r="L15" s="10">
        <f>produits!AF15</f>
        <v>34001</v>
      </c>
      <c r="M15" s="10">
        <f t="shared" si="4"/>
        <v>4144100.6499999994</v>
      </c>
      <c r="O15" s="5">
        <f t="shared" si="2"/>
        <v>216279.82999999961</v>
      </c>
    </row>
    <row r="16" spans="1:15" ht="14.1" customHeight="1" x14ac:dyDescent="0.25">
      <c r="A16" s="1" t="s">
        <v>44</v>
      </c>
      <c r="B16" s="1" t="s">
        <v>45</v>
      </c>
      <c r="C16" s="6">
        <f>charges!C16</f>
        <v>5498152.7600000007</v>
      </c>
      <c r="D16" s="10">
        <f>charges!Y16</f>
        <v>0</v>
      </c>
      <c r="E16" s="10">
        <f>charges!Z16</f>
        <v>0</v>
      </c>
      <c r="F16" s="10">
        <f>charges!AC16</f>
        <v>659500.4</v>
      </c>
      <c r="G16" s="10">
        <f t="shared" si="3"/>
        <v>4838652.3600000003</v>
      </c>
      <c r="H16" s="6"/>
      <c r="I16" s="6">
        <f>produits!C16</f>
        <v>5555323.2400000002</v>
      </c>
      <c r="J16" s="10">
        <f>produits!AB16</f>
        <v>0</v>
      </c>
      <c r="K16" s="10">
        <f>produits!AC16</f>
        <v>0</v>
      </c>
      <c r="L16" s="10">
        <f>produits!AF16</f>
        <v>659500.4</v>
      </c>
      <c r="M16" s="10">
        <f t="shared" si="4"/>
        <v>4895822.84</v>
      </c>
      <c r="O16" s="5">
        <f t="shared" si="2"/>
        <v>57170.479999999516</v>
      </c>
    </row>
    <row r="17" spans="1:15" ht="14.1" customHeight="1" x14ac:dyDescent="0.25">
      <c r="A17" s="1" t="s">
        <v>46</v>
      </c>
      <c r="B17" s="1" t="s">
        <v>47</v>
      </c>
      <c r="C17" s="6">
        <f>charges!C17</f>
        <v>4405288.5599999996</v>
      </c>
      <c r="D17" s="10">
        <f>charges!Y17</f>
        <v>0</v>
      </c>
      <c r="E17" s="10">
        <f>charges!Z17</f>
        <v>0</v>
      </c>
      <c r="F17" s="10">
        <f>charges!AC17</f>
        <v>2269.1999999999998</v>
      </c>
      <c r="G17" s="10">
        <f t="shared" si="3"/>
        <v>4403019.3599999994</v>
      </c>
      <c r="H17" s="6"/>
      <c r="I17" s="6">
        <f>produits!C17</f>
        <v>4376626.34</v>
      </c>
      <c r="J17" s="10">
        <f>produits!AB17</f>
        <v>100000</v>
      </c>
      <c r="K17" s="10">
        <f>produits!AC17</f>
        <v>0</v>
      </c>
      <c r="L17" s="10">
        <f>produits!AF17</f>
        <v>2269.1999999999998</v>
      </c>
      <c r="M17" s="10">
        <f t="shared" si="4"/>
        <v>4274357.1399999997</v>
      </c>
      <c r="O17" s="5">
        <f t="shared" si="2"/>
        <v>-128662.21999999974</v>
      </c>
    </row>
    <row r="18" spans="1:15" ht="14.1" customHeight="1" x14ac:dyDescent="0.25">
      <c r="A18" s="1" t="s">
        <v>48</v>
      </c>
      <c r="B18" s="1" t="s">
        <v>49</v>
      </c>
      <c r="C18" s="6">
        <f>charges!C18</f>
        <v>2156647.5700000003</v>
      </c>
      <c r="D18" s="10">
        <f>charges!Y18</f>
        <v>152323.25</v>
      </c>
      <c r="E18" s="10">
        <f>charges!Z18</f>
        <v>0</v>
      </c>
      <c r="F18" s="10">
        <f>charges!AC18</f>
        <v>49005</v>
      </c>
      <c r="G18" s="10">
        <f t="shared" si="3"/>
        <v>1955319.3200000003</v>
      </c>
      <c r="H18" s="6"/>
      <c r="I18" s="6">
        <f>produits!C18</f>
        <v>2157270.1100000003</v>
      </c>
      <c r="J18" s="10">
        <f>produits!AB18</f>
        <v>207469.35</v>
      </c>
      <c r="K18" s="10">
        <f>produits!AC18</f>
        <v>0</v>
      </c>
      <c r="L18" s="10">
        <f>produits!AF18</f>
        <v>49005</v>
      </c>
      <c r="M18" s="10">
        <f t="shared" si="4"/>
        <v>1900795.7600000002</v>
      </c>
      <c r="O18" s="5">
        <f t="shared" si="2"/>
        <v>-54523.560000000056</v>
      </c>
    </row>
    <row r="19" spans="1:15" ht="14.1" customHeight="1" x14ac:dyDescent="0.25">
      <c r="A19" s="1" t="s">
        <v>50</v>
      </c>
      <c r="B19" s="1" t="s">
        <v>51</v>
      </c>
      <c r="C19" s="6">
        <f>charges!C19</f>
        <v>10233182.949999999</v>
      </c>
      <c r="D19" s="10">
        <f>charges!Y19</f>
        <v>8250</v>
      </c>
      <c r="E19" s="10">
        <f>charges!Z19</f>
        <v>0</v>
      </c>
      <c r="F19" s="10">
        <f>charges!AC19</f>
        <v>365864.15</v>
      </c>
      <c r="G19" s="10">
        <f t="shared" si="3"/>
        <v>9859068.7999999989</v>
      </c>
      <c r="H19" s="6"/>
      <c r="I19" s="6">
        <f>produits!C19</f>
        <v>10652880.549999999</v>
      </c>
      <c r="J19" s="10">
        <f>produits!AB19</f>
        <v>0</v>
      </c>
      <c r="K19" s="10">
        <f>produits!AC19</f>
        <v>8250</v>
      </c>
      <c r="L19" s="10">
        <f>produits!AF19</f>
        <v>365864.15</v>
      </c>
      <c r="M19" s="10">
        <f t="shared" si="4"/>
        <v>10278766.399999999</v>
      </c>
      <c r="O19" s="5">
        <f t="shared" si="2"/>
        <v>419697.59999999963</v>
      </c>
    </row>
    <row r="20" spans="1:15" ht="14.1" customHeight="1" x14ac:dyDescent="0.25">
      <c r="A20" s="1" t="s">
        <v>52</v>
      </c>
      <c r="B20" s="1" t="s">
        <v>53</v>
      </c>
      <c r="C20" s="6">
        <f>charges!C20</f>
        <v>1727297.9100000001</v>
      </c>
      <c r="D20" s="10">
        <f>charges!Y20</f>
        <v>44291.1</v>
      </c>
      <c r="E20" s="10">
        <f>charges!Z20</f>
        <v>0</v>
      </c>
      <c r="F20" s="10">
        <f>charges!AC20</f>
        <v>85698.3</v>
      </c>
      <c r="G20" s="10">
        <f t="shared" si="3"/>
        <v>1597308.51</v>
      </c>
      <c r="H20" s="6"/>
      <c r="I20" s="6">
        <f>produits!C20</f>
        <v>1729961.06</v>
      </c>
      <c r="J20" s="10">
        <f>produits!AB20</f>
        <v>0</v>
      </c>
      <c r="K20" s="10">
        <f>produits!AC20</f>
        <v>0</v>
      </c>
      <c r="L20" s="10">
        <f>produits!AF20</f>
        <v>85698.3</v>
      </c>
      <c r="M20" s="10">
        <f t="shared" si="4"/>
        <v>1644262.76</v>
      </c>
      <c r="O20" s="5">
        <f t="shared" si="2"/>
        <v>46954.25</v>
      </c>
    </row>
    <row r="21" spans="1:15" ht="14.1" customHeight="1" x14ac:dyDescent="0.25">
      <c r="A21" s="1" t="s">
        <v>54</v>
      </c>
      <c r="B21" s="1" t="s">
        <v>55</v>
      </c>
      <c r="C21" s="6">
        <f>charges!C21</f>
        <v>342506.6</v>
      </c>
      <c r="D21" s="10">
        <f>charges!Y21</f>
        <v>15000</v>
      </c>
      <c r="E21" s="10">
        <f>charges!Z21</f>
        <v>87579.56</v>
      </c>
      <c r="F21" s="10">
        <f>charges!AC21</f>
        <v>36579.56</v>
      </c>
      <c r="G21" s="10">
        <f t="shared" si="3"/>
        <v>203347.47999999998</v>
      </c>
      <c r="H21" s="6"/>
      <c r="I21" s="6">
        <f>produits!C21</f>
        <v>343185.44000000006</v>
      </c>
      <c r="J21" s="10">
        <f>produits!AB21</f>
        <v>0</v>
      </c>
      <c r="K21" s="10">
        <f>produits!AC21</f>
        <v>0</v>
      </c>
      <c r="L21" s="10">
        <f>produits!AF21</f>
        <v>36579.56</v>
      </c>
      <c r="M21" s="10">
        <f t="shared" si="4"/>
        <v>306605.88000000006</v>
      </c>
      <c r="O21" s="5">
        <f t="shared" si="2"/>
        <v>103258.40000000008</v>
      </c>
    </row>
    <row r="22" spans="1:15" ht="14.1" customHeight="1" x14ac:dyDescent="0.25">
      <c r="A22" s="1" t="s">
        <v>56</v>
      </c>
      <c r="B22" s="1" t="s">
        <v>57</v>
      </c>
      <c r="C22" s="6">
        <f>charges!C22</f>
        <v>8114896.3799999999</v>
      </c>
      <c r="D22" s="10">
        <f>charges!Y22</f>
        <v>728225.8</v>
      </c>
      <c r="E22" s="10">
        <f>charges!Z22</f>
        <v>0</v>
      </c>
      <c r="F22" s="10">
        <f>charges!AC22</f>
        <v>353850</v>
      </c>
      <c r="G22" s="10">
        <f t="shared" si="3"/>
        <v>7032820.5800000001</v>
      </c>
      <c r="H22" s="6"/>
      <c r="I22" s="6">
        <f>produits!C22</f>
        <v>8165750.0999999996</v>
      </c>
      <c r="J22" s="10">
        <f>produits!AB22</f>
        <v>9000</v>
      </c>
      <c r="K22" s="10">
        <f>produits!AC22</f>
        <v>0</v>
      </c>
      <c r="L22" s="10">
        <f>produits!AF22</f>
        <v>353850</v>
      </c>
      <c r="M22" s="10">
        <f t="shared" si="4"/>
        <v>7802900.0999999996</v>
      </c>
      <c r="O22" s="5">
        <f t="shared" si="2"/>
        <v>770079.51999999955</v>
      </c>
    </row>
    <row r="23" spans="1:15" ht="14.1" customHeight="1" x14ac:dyDescent="0.25">
      <c r="A23" s="1" t="s">
        <v>58</v>
      </c>
      <c r="B23" s="1" t="s">
        <v>59</v>
      </c>
      <c r="C23" s="6">
        <f>charges!C23</f>
        <v>1551686.2999999998</v>
      </c>
      <c r="D23" s="10">
        <f>charges!Y23</f>
        <v>56536.1</v>
      </c>
      <c r="E23" s="10">
        <f>charges!Z23</f>
        <v>0</v>
      </c>
      <c r="F23" s="10">
        <f>charges!AC23</f>
        <v>0</v>
      </c>
      <c r="G23" s="10">
        <f t="shared" si="3"/>
        <v>1495150.1999999997</v>
      </c>
      <c r="H23" s="6"/>
      <c r="I23" s="6">
        <f>produits!C23</f>
        <v>1667964.6600000001</v>
      </c>
      <c r="J23" s="10">
        <f>produits!AB23</f>
        <v>0</v>
      </c>
      <c r="K23" s="10">
        <f>produits!AC23</f>
        <v>0</v>
      </c>
      <c r="L23" s="10">
        <f>produits!AF23</f>
        <v>0</v>
      </c>
      <c r="M23" s="10">
        <f t="shared" si="4"/>
        <v>1667964.6600000001</v>
      </c>
      <c r="O23" s="5">
        <f t="shared" si="2"/>
        <v>172814.46000000043</v>
      </c>
    </row>
    <row r="24" spans="1:15" ht="14.1" customHeight="1" x14ac:dyDescent="0.25">
      <c r="A24" s="1" t="s">
        <v>60</v>
      </c>
      <c r="B24" s="1" t="s">
        <v>61</v>
      </c>
      <c r="C24" s="6">
        <f>charges!C24</f>
        <v>3399790.42</v>
      </c>
      <c r="D24" s="10">
        <f>charges!Y24</f>
        <v>696427.25</v>
      </c>
      <c r="E24" s="10">
        <f>charges!Z24</f>
        <v>0</v>
      </c>
      <c r="F24" s="10">
        <f>charges!AC24</f>
        <v>92819.95</v>
      </c>
      <c r="G24" s="10">
        <f t="shared" si="3"/>
        <v>2610543.2199999997</v>
      </c>
      <c r="H24" s="6"/>
      <c r="I24" s="6">
        <f>produits!C24</f>
        <v>3536713.7500000005</v>
      </c>
      <c r="J24" s="10">
        <f>produits!AB24</f>
        <v>0</v>
      </c>
      <c r="K24" s="10">
        <f>produits!AC24</f>
        <v>201508</v>
      </c>
      <c r="L24" s="10">
        <f>produits!AF24</f>
        <v>92819.95</v>
      </c>
      <c r="M24" s="10">
        <f t="shared" si="4"/>
        <v>3242385.8000000003</v>
      </c>
      <c r="O24" s="5">
        <f t="shared" si="2"/>
        <v>631842.58000000054</v>
      </c>
    </row>
    <row r="25" spans="1:15" ht="14.1" customHeight="1" x14ac:dyDescent="0.25">
      <c r="A25" s="1" t="s">
        <v>62</v>
      </c>
      <c r="B25" s="1" t="s">
        <v>63</v>
      </c>
      <c r="C25" s="6">
        <f>charges!C25</f>
        <v>1641826.8199999998</v>
      </c>
      <c r="D25" s="10">
        <f>charges!Y25</f>
        <v>143649.85</v>
      </c>
      <c r="E25" s="10">
        <f>charges!Z25</f>
        <v>0</v>
      </c>
      <c r="F25" s="10">
        <f>charges!AC25</f>
        <v>0</v>
      </c>
      <c r="G25" s="10">
        <f t="shared" si="3"/>
        <v>1498176.9699999997</v>
      </c>
      <c r="H25" s="6"/>
      <c r="I25" s="6">
        <f>produits!C25</f>
        <v>1644408.83</v>
      </c>
      <c r="J25" s="10">
        <f>produits!AB25</f>
        <v>0</v>
      </c>
      <c r="K25" s="10">
        <f>produits!AC25</f>
        <v>0</v>
      </c>
      <c r="L25" s="10">
        <f>produits!AF25</f>
        <v>0</v>
      </c>
      <c r="M25" s="10">
        <f t="shared" si="4"/>
        <v>1644408.83</v>
      </c>
      <c r="O25" s="5">
        <f t="shared" si="2"/>
        <v>146231.86000000034</v>
      </c>
    </row>
    <row r="26" spans="1:15" ht="14.1" customHeight="1" x14ac:dyDescent="0.25">
      <c r="A26" s="1" t="s">
        <v>64</v>
      </c>
      <c r="B26" s="1" t="s">
        <v>65</v>
      </c>
      <c r="C26" s="6">
        <f>charges!C26</f>
        <v>6369749.9100000001</v>
      </c>
      <c r="D26" s="10">
        <f>charges!Y26</f>
        <v>825741.9</v>
      </c>
      <c r="E26" s="10">
        <f>charges!Z26</f>
        <v>0</v>
      </c>
      <c r="F26" s="10">
        <f>charges!AC26</f>
        <v>164462.35</v>
      </c>
      <c r="G26" s="10">
        <f t="shared" si="3"/>
        <v>5379545.6600000001</v>
      </c>
      <c r="H26" s="6"/>
      <c r="I26" s="6">
        <f>produits!C26</f>
        <v>6375605.0300000003</v>
      </c>
      <c r="J26" s="10">
        <f>produits!AB26</f>
        <v>435000</v>
      </c>
      <c r="K26" s="10">
        <f>produits!AC26</f>
        <v>309660.79999999999</v>
      </c>
      <c r="L26" s="10">
        <f>produits!AF26</f>
        <v>164462.35</v>
      </c>
      <c r="M26" s="10">
        <f t="shared" si="4"/>
        <v>5466481.8800000008</v>
      </c>
      <c r="O26" s="5">
        <f t="shared" si="2"/>
        <v>86936.220000000671</v>
      </c>
    </row>
    <row r="27" spans="1:15" ht="14.1" customHeight="1" x14ac:dyDescent="0.25">
      <c r="A27" s="1" t="s">
        <v>66</v>
      </c>
      <c r="B27" s="1" t="s">
        <v>67</v>
      </c>
      <c r="C27" s="6">
        <f>charges!C27</f>
        <v>9377315.5</v>
      </c>
      <c r="D27" s="10">
        <f>charges!Y27</f>
        <v>0</v>
      </c>
      <c r="E27" s="10">
        <f>charges!Z27</f>
        <v>760000</v>
      </c>
      <c r="F27" s="10">
        <f>charges!AC27</f>
        <v>803234.05</v>
      </c>
      <c r="G27" s="10">
        <f t="shared" si="3"/>
        <v>7814081.4500000002</v>
      </c>
      <c r="H27" s="6"/>
      <c r="I27" s="6">
        <f>produits!C27</f>
        <v>9395397.1499999985</v>
      </c>
      <c r="J27" s="10">
        <f>produits!AB27</f>
        <v>60000</v>
      </c>
      <c r="K27" s="10">
        <f>produits!AC27</f>
        <v>0</v>
      </c>
      <c r="L27" s="10">
        <f>produits!AF27</f>
        <v>803234.05</v>
      </c>
      <c r="M27" s="10">
        <f t="shared" si="4"/>
        <v>8532163.0999999978</v>
      </c>
      <c r="O27" s="5">
        <f t="shared" si="2"/>
        <v>718081.64999999758</v>
      </c>
    </row>
    <row r="28" spans="1:15" ht="14.1" customHeight="1" x14ac:dyDescent="0.25">
      <c r="A28" s="1">
        <v>2053</v>
      </c>
      <c r="B28" s="1" t="s">
        <v>447</v>
      </c>
      <c r="C28" s="6">
        <f>charges!C28</f>
        <v>23558432.289999995</v>
      </c>
      <c r="D28" s="10">
        <f>charges!Y28</f>
        <v>2425491.1</v>
      </c>
      <c r="E28" s="10">
        <f>charges!Z28</f>
        <v>0</v>
      </c>
      <c r="F28" s="10">
        <f>charges!AC28</f>
        <v>0</v>
      </c>
      <c r="G28" s="10">
        <f t="shared" si="3"/>
        <v>21132941.189999994</v>
      </c>
      <c r="H28" s="6"/>
      <c r="I28" s="6">
        <f>produits!C28</f>
        <v>23564074.149999999</v>
      </c>
      <c r="J28" s="10">
        <f>produits!AB28</f>
        <v>831282.45</v>
      </c>
      <c r="K28" s="10">
        <f>produits!AC28</f>
        <v>1350338.05</v>
      </c>
      <c r="L28" s="10">
        <f>produits!AF28</f>
        <v>0</v>
      </c>
      <c r="M28" s="10">
        <f t="shared" si="4"/>
        <v>21382453.649999999</v>
      </c>
      <c r="O28" s="5">
        <f t="shared" ref="O28:O29" si="5">M28-G28</f>
        <v>249512.46000000462</v>
      </c>
    </row>
    <row r="29" spans="1:15" ht="14.1" customHeight="1" x14ac:dyDescent="0.25">
      <c r="A29" s="1">
        <v>2054</v>
      </c>
      <c r="B29" s="1" t="s">
        <v>450</v>
      </c>
      <c r="C29" s="6">
        <f>charges!C29</f>
        <v>49264189.289999992</v>
      </c>
      <c r="D29" s="10">
        <f>charges!Y29</f>
        <v>1317.8</v>
      </c>
      <c r="E29" s="10">
        <f>charges!Z29</f>
        <v>0</v>
      </c>
      <c r="F29" s="10">
        <f>charges!AC29</f>
        <v>3572396.3</v>
      </c>
      <c r="G29" s="10">
        <f t="shared" si="3"/>
        <v>45690475.189999998</v>
      </c>
      <c r="H29" s="6"/>
      <c r="I29" s="6">
        <f>produits!C29</f>
        <v>56350100.809999995</v>
      </c>
      <c r="J29" s="10">
        <f>produits!AB29</f>
        <v>77549.7</v>
      </c>
      <c r="K29" s="10">
        <f>produits!AC29</f>
        <v>4465320</v>
      </c>
      <c r="L29" s="10">
        <f>produits!AF29</f>
        <v>3572396.3</v>
      </c>
      <c r="M29" s="10">
        <f t="shared" si="4"/>
        <v>48234834.809999995</v>
      </c>
      <c r="O29" s="5">
        <f t="shared" si="5"/>
        <v>2544359.6199999973</v>
      </c>
    </row>
    <row r="30" spans="1:15" ht="14.1" customHeight="1" x14ac:dyDescent="0.25">
      <c r="A30" s="1">
        <v>2055</v>
      </c>
      <c r="B30" s="1" t="s">
        <v>451</v>
      </c>
      <c r="C30" s="6">
        <f>charges!C30</f>
        <v>10673763.620000001</v>
      </c>
      <c r="D30" s="10">
        <f>charges!Y30</f>
        <v>130731</v>
      </c>
      <c r="E30" s="10">
        <f>charges!Z30</f>
        <v>223500</v>
      </c>
      <c r="F30" s="10">
        <f>charges!AC30</f>
        <v>447528.3</v>
      </c>
      <c r="G30" s="10">
        <f t="shared" si="3"/>
        <v>9872004.3200000003</v>
      </c>
      <c r="H30" s="6"/>
      <c r="I30" s="6">
        <f>produits!C30</f>
        <v>10928219.530000001</v>
      </c>
      <c r="J30" s="10">
        <f>produits!AB30</f>
        <v>130731</v>
      </c>
      <c r="K30" s="10">
        <f>produits!AC30</f>
        <v>0</v>
      </c>
      <c r="L30" s="10">
        <f>produits!AF30</f>
        <v>447528.3</v>
      </c>
      <c r="M30" s="10">
        <f t="shared" si="4"/>
        <v>10349960.23</v>
      </c>
      <c r="O30" s="5">
        <f t="shared" ref="O30" si="6">M30-G30</f>
        <v>477955.91000000015</v>
      </c>
    </row>
    <row r="31" spans="1:15" ht="14.1" customHeight="1" x14ac:dyDescent="0.25">
      <c r="C31" s="5"/>
      <c r="D31" s="10"/>
      <c r="E31" s="10"/>
      <c r="F31" s="10"/>
      <c r="G31" s="10"/>
      <c r="H31" s="6"/>
      <c r="I31" s="6"/>
      <c r="J31" s="10"/>
      <c r="K31" s="10"/>
      <c r="L31" s="10"/>
      <c r="M31" s="10"/>
    </row>
    <row r="32" spans="1:15" s="2" customFormat="1" ht="14.1" customHeight="1" x14ac:dyDescent="0.25">
      <c r="B32" s="2" t="s">
        <v>68</v>
      </c>
      <c r="C32" s="5">
        <f>SUM(C33:C50)</f>
        <v>108635657.02000001</v>
      </c>
      <c r="D32" s="9">
        <f>SUM(D33:D50)</f>
        <v>2167169.0100000002</v>
      </c>
      <c r="E32" s="9">
        <f>SUM(E33:E50)</f>
        <v>724959.65</v>
      </c>
      <c r="F32" s="9">
        <f>SUM(F33:F50)</f>
        <v>3349854.23</v>
      </c>
      <c r="G32" s="9">
        <f>SUM(G33:G50)</f>
        <v>102393674.13000001</v>
      </c>
      <c r="H32" s="5"/>
      <c r="I32" s="5">
        <f>SUM(I33:I50)</f>
        <v>112342182.47000001</v>
      </c>
      <c r="J32" s="9">
        <f>SUM(J33:J50)</f>
        <v>1099812.7000000002</v>
      </c>
      <c r="K32" s="9">
        <f>SUM(K33:K50)</f>
        <v>153044.20000000001</v>
      </c>
      <c r="L32" s="9">
        <f>SUM(L33:L50)</f>
        <v>3349854.23</v>
      </c>
      <c r="M32" s="9">
        <f>SUM(M33:M50)</f>
        <v>107739471.34</v>
      </c>
      <c r="N32" s="9"/>
      <c r="O32" s="9">
        <f>SUM(O33:O50)</f>
        <v>5345797.2100000121</v>
      </c>
    </row>
    <row r="33" spans="1:15" ht="12.75" customHeight="1" x14ac:dyDescent="0.25">
      <c r="A33" s="1" t="s">
        <v>69</v>
      </c>
      <c r="B33" s="1" t="s">
        <v>70</v>
      </c>
      <c r="C33" s="6">
        <f>charges!C33</f>
        <v>2132600.9900000002</v>
      </c>
      <c r="D33" s="10">
        <f>charges!Y33</f>
        <v>0</v>
      </c>
      <c r="E33" s="10">
        <f>charges!Z33</f>
        <v>0</v>
      </c>
      <c r="F33" s="10">
        <f>charges!AC33</f>
        <v>13077</v>
      </c>
      <c r="G33" s="10">
        <f t="shared" ref="G33:G50" si="7">C33-D33-E33-F33</f>
        <v>2119523.9900000002</v>
      </c>
      <c r="H33" s="6"/>
      <c r="I33" s="6">
        <f>produits!C33</f>
        <v>2135746.8000000003</v>
      </c>
      <c r="J33" s="10">
        <f>produits!AB33</f>
        <v>0</v>
      </c>
      <c r="K33" s="10">
        <f>produits!AC33</f>
        <v>0</v>
      </c>
      <c r="L33" s="10">
        <f>produits!AF33</f>
        <v>13077</v>
      </c>
      <c r="M33" s="10">
        <f t="shared" ref="M33:M50" si="8">I33-J33-K33-L33</f>
        <v>2122669.8000000003</v>
      </c>
      <c r="O33" s="5">
        <f t="shared" ref="O33:O90" si="9">M33-G33</f>
        <v>3145.8100000000559</v>
      </c>
    </row>
    <row r="34" spans="1:15" ht="14.1" customHeight="1" x14ac:dyDescent="0.25">
      <c r="A34" s="1" t="s">
        <v>71</v>
      </c>
      <c r="B34" s="1" t="s">
        <v>72</v>
      </c>
      <c r="C34" s="6">
        <f>charges!C34</f>
        <v>3277247.0700000003</v>
      </c>
      <c r="D34" s="10">
        <f>charges!Y34</f>
        <v>76749.55</v>
      </c>
      <c r="E34" s="10">
        <f>charges!Z34</f>
        <v>200000</v>
      </c>
      <c r="F34" s="10">
        <f>charges!AC34</f>
        <v>25916.25</v>
      </c>
      <c r="G34" s="10">
        <f t="shared" si="7"/>
        <v>2974581.2700000005</v>
      </c>
      <c r="H34" s="6"/>
      <c r="I34" s="6">
        <f>produits!C34</f>
        <v>3285708.8200000003</v>
      </c>
      <c r="J34" s="10">
        <f>produits!AB34</f>
        <v>0</v>
      </c>
      <c r="K34" s="10">
        <f>produits!AC34</f>
        <v>132000</v>
      </c>
      <c r="L34" s="10">
        <f>produits!AF34</f>
        <v>25916.25</v>
      </c>
      <c r="M34" s="10">
        <f t="shared" si="8"/>
        <v>3127792.5700000003</v>
      </c>
      <c r="O34" s="5">
        <f t="shared" si="9"/>
        <v>153211.29999999981</v>
      </c>
    </row>
    <row r="35" spans="1:15" ht="14.1" customHeight="1" x14ac:dyDescent="0.25">
      <c r="A35" s="1" t="s">
        <v>73</v>
      </c>
      <c r="B35" s="1" t="s">
        <v>74</v>
      </c>
      <c r="C35" s="6">
        <f>charges!C35</f>
        <v>1098861.26</v>
      </c>
      <c r="D35" s="10">
        <f>charges!Y35</f>
        <v>50000</v>
      </c>
      <c r="E35" s="10">
        <f>charges!Z35</f>
        <v>0</v>
      </c>
      <c r="F35" s="10">
        <f>charges!AC35</f>
        <v>33569.65</v>
      </c>
      <c r="G35" s="10">
        <f t="shared" si="7"/>
        <v>1015291.61</v>
      </c>
      <c r="H35" s="6"/>
      <c r="I35" s="6">
        <f>produits!C35</f>
        <v>1110301.6000000001</v>
      </c>
      <c r="J35" s="10">
        <f>produits!AB35</f>
        <v>0</v>
      </c>
      <c r="K35" s="10">
        <f>produits!AC35</f>
        <v>0</v>
      </c>
      <c r="L35" s="10">
        <f>produits!AF35</f>
        <v>33569.65</v>
      </c>
      <c r="M35" s="10">
        <f t="shared" si="8"/>
        <v>1076731.9500000002</v>
      </c>
      <c r="O35" s="5">
        <f t="shared" si="9"/>
        <v>61440.3400000002</v>
      </c>
    </row>
    <row r="36" spans="1:15" ht="14.1" customHeight="1" x14ac:dyDescent="0.25">
      <c r="A36" s="1" t="s">
        <v>75</v>
      </c>
      <c r="B36" s="1" t="s">
        <v>76</v>
      </c>
      <c r="C36" s="6">
        <f>charges!C36</f>
        <v>1260975.6300000001</v>
      </c>
      <c r="D36" s="10">
        <f>charges!Y36</f>
        <v>0</v>
      </c>
      <c r="E36" s="10">
        <f>charges!Z36</f>
        <v>0</v>
      </c>
      <c r="F36" s="10">
        <f>charges!AC36</f>
        <v>0</v>
      </c>
      <c r="G36" s="10">
        <f t="shared" si="7"/>
        <v>1260975.6300000001</v>
      </c>
      <c r="H36" s="6"/>
      <c r="I36" s="6">
        <f>produits!C36</f>
        <v>1559422.4</v>
      </c>
      <c r="J36" s="10">
        <f>produits!AB36</f>
        <v>0</v>
      </c>
      <c r="K36" s="10">
        <f>produits!AC36</f>
        <v>0</v>
      </c>
      <c r="L36" s="10">
        <f>produits!AF36</f>
        <v>0</v>
      </c>
      <c r="M36" s="10">
        <f t="shared" si="8"/>
        <v>1559422.4</v>
      </c>
      <c r="O36" s="5">
        <f t="shared" si="9"/>
        <v>298446.76999999979</v>
      </c>
    </row>
    <row r="37" spans="1:15" ht="14.1" customHeight="1" x14ac:dyDescent="0.25">
      <c r="A37" s="1" t="s">
        <v>77</v>
      </c>
      <c r="B37" s="1" t="s">
        <v>78</v>
      </c>
      <c r="C37" s="6">
        <f>charges!C37</f>
        <v>3350823.9300000006</v>
      </c>
      <c r="D37" s="10">
        <f>charges!Y37</f>
        <v>0</v>
      </c>
      <c r="E37" s="10">
        <f>charges!Z37</f>
        <v>0</v>
      </c>
      <c r="F37" s="10">
        <f>charges!AC37</f>
        <v>5.6</v>
      </c>
      <c r="G37" s="10">
        <f t="shared" si="7"/>
        <v>3350818.3300000005</v>
      </c>
      <c r="H37" s="6"/>
      <c r="I37" s="6">
        <f>produits!C37</f>
        <v>3387192.26</v>
      </c>
      <c r="J37" s="10">
        <f>produits!AB37</f>
        <v>0</v>
      </c>
      <c r="K37" s="10">
        <f>produits!AC37</f>
        <v>0</v>
      </c>
      <c r="L37" s="10">
        <f>produits!AF37</f>
        <v>5.6</v>
      </c>
      <c r="M37" s="10">
        <f t="shared" si="8"/>
        <v>3387186.6599999997</v>
      </c>
      <c r="O37" s="5">
        <f t="shared" si="9"/>
        <v>36368.329999999143</v>
      </c>
    </row>
    <row r="38" spans="1:15" ht="14.1" customHeight="1" x14ac:dyDescent="0.25">
      <c r="A38" s="1" t="s">
        <v>79</v>
      </c>
      <c r="B38" s="1" t="s">
        <v>80</v>
      </c>
      <c r="C38" s="6">
        <f>charges!C38</f>
        <v>1489802.54</v>
      </c>
      <c r="D38" s="10">
        <f>charges!Y38</f>
        <v>253083.8</v>
      </c>
      <c r="E38" s="10">
        <f>charges!Z38</f>
        <v>0</v>
      </c>
      <c r="F38" s="10">
        <f>charges!AC38</f>
        <v>5700</v>
      </c>
      <c r="G38" s="10">
        <f t="shared" si="7"/>
        <v>1231018.74</v>
      </c>
      <c r="H38" s="6"/>
      <c r="I38" s="6">
        <f>produits!C38</f>
        <v>1498714.7300000002</v>
      </c>
      <c r="J38" s="10">
        <f>produits!AB38</f>
        <v>0</v>
      </c>
      <c r="K38" s="10">
        <f>produits!AC38</f>
        <v>0</v>
      </c>
      <c r="L38" s="10">
        <f>produits!AF38</f>
        <v>5700</v>
      </c>
      <c r="M38" s="10">
        <f t="shared" si="8"/>
        <v>1493014.7300000002</v>
      </c>
      <c r="O38" s="5">
        <f t="shared" si="9"/>
        <v>261995.99000000022</v>
      </c>
    </row>
    <row r="39" spans="1:15" ht="14.1" customHeight="1" x14ac:dyDescent="0.25">
      <c r="A39" s="1" t="s">
        <v>81</v>
      </c>
      <c r="B39" s="1" t="s">
        <v>82</v>
      </c>
      <c r="C39" s="6">
        <f>charges!C39</f>
        <v>690045.58000000007</v>
      </c>
      <c r="D39" s="10">
        <f>charges!Y39</f>
        <v>0</v>
      </c>
      <c r="E39" s="10">
        <f>charges!Z39</f>
        <v>0</v>
      </c>
      <c r="F39" s="10">
        <f>charges!AC39</f>
        <v>0</v>
      </c>
      <c r="G39" s="10">
        <f t="shared" si="7"/>
        <v>690045.58000000007</v>
      </c>
      <c r="H39" s="6"/>
      <c r="I39" s="6">
        <f>produits!C39</f>
        <v>668909.15000000014</v>
      </c>
      <c r="J39" s="10">
        <f>produits!AB39</f>
        <v>0</v>
      </c>
      <c r="K39" s="10">
        <f>produits!AC39</f>
        <v>0</v>
      </c>
      <c r="L39" s="10">
        <f>produits!AF39</f>
        <v>0</v>
      </c>
      <c r="M39" s="10">
        <f t="shared" si="8"/>
        <v>668909.15000000014</v>
      </c>
      <c r="O39" s="5">
        <f t="shared" si="9"/>
        <v>-21136.429999999935</v>
      </c>
    </row>
    <row r="40" spans="1:15" ht="14.1" customHeight="1" x14ac:dyDescent="0.25">
      <c r="A40" s="1" t="s">
        <v>83</v>
      </c>
      <c r="B40" s="1" t="s">
        <v>84</v>
      </c>
      <c r="C40" s="6">
        <f>charges!C40</f>
        <v>2094001.38</v>
      </c>
      <c r="D40" s="10">
        <f>charges!Y40</f>
        <v>21847.06</v>
      </c>
      <c r="E40" s="10">
        <f>charges!Z40</f>
        <v>190000</v>
      </c>
      <c r="F40" s="10">
        <f>charges!AC40</f>
        <v>17785.560000000001</v>
      </c>
      <c r="G40" s="10">
        <f t="shared" si="7"/>
        <v>1864368.7599999998</v>
      </c>
      <c r="H40" s="6"/>
      <c r="I40" s="6">
        <f>produits!C40</f>
        <v>2107699.79</v>
      </c>
      <c r="J40" s="10">
        <f>produits!AB40</f>
        <v>0</v>
      </c>
      <c r="K40" s="10">
        <f>produits!AC40</f>
        <v>0</v>
      </c>
      <c r="L40" s="10">
        <f>produits!AF40</f>
        <v>17785.560000000001</v>
      </c>
      <c r="M40" s="10">
        <f t="shared" si="8"/>
        <v>2089914.23</v>
      </c>
      <c r="O40" s="5">
        <f t="shared" si="9"/>
        <v>225545.4700000002</v>
      </c>
    </row>
    <row r="41" spans="1:15" ht="14.1" customHeight="1" x14ac:dyDescent="0.25">
      <c r="A41" s="1" t="s">
        <v>85</v>
      </c>
      <c r="B41" s="1" t="s">
        <v>86</v>
      </c>
      <c r="C41" s="6">
        <f>charges!C41</f>
        <v>4737585.4400000004</v>
      </c>
      <c r="D41" s="10">
        <f>charges!Y41</f>
        <v>368074.15</v>
      </c>
      <c r="E41" s="10">
        <f>charges!Z41</f>
        <v>330000</v>
      </c>
      <c r="F41" s="10">
        <f>charges!AC41</f>
        <v>164190.75</v>
      </c>
      <c r="G41" s="10">
        <f t="shared" si="7"/>
        <v>3875320.54</v>
      </c>
      <c r="H41" s="6"/>
      <c r="I41" s="6">
        <f>produits!C41</f>
        <v>4789596.6100000003</v>
      </c>
      <c r="J41" s="10">
        <f>produits!AB41</f>
        <v>368074.15</v>
      </c>
      <c r="K41" s="10">
        <f>produits!AC41</f>
        <v>0</v>
      </c>
      <c r="L41" s="10">
        <f>produits!AF41</f>
        <v>164190.75</v>
      </c>
      <c r="M41" s="10">
        <f t="shared" si="8"/>
        <v>4257331.71</v>
      </c>
      <c r="O41" s="5">
        <f t="shared" si="9"/>
        <v>382011.16999999993</v>
      </c>
    </row>
    <row r="42" spans="1:15" ht="14.1" customHeight="1" x14ac:dyDescent="0.25">
      <c r="A42" s="1" t="s">
        <v>87</v>
      </c>
      <c r="B42" s="1" t="s">
        <v>88</v>
      </c>
      <c r="C42" s="6">
        <f>charges!C42</f>
        <v>1570649.9599999997</v>
      </c>
      <c r="D42" s="10">
        <f>charges!Y42</f>
        <v>0</v>
      </c>
      <c r="E42" s="10">
        <f>charges!Z42</f>
        <v>0</v>
      </c>
      <c r="F42" s="10">
        <f>charges!AC42</f>
        <v>15724.5</v>
      </c>
      <c r="G42" s="10">
        <f t="shared" si="7"/>
        <v>1554925.4599999997</v>
      </c>
      <c r="H42" s="6"/>
      <c r="I42" s="6">
        <f>produits!C42</f>
        <v>1709397.42</v>
      </c>
      <c r="J42" s="10">
        <f>produits!AB42</f>
        <v>0</v>
      </c>
      <c r="K42" s="10">
        <f>produits!AC42</f>
        <v>0</v>
      </c>
      <c r="L42" s="10">
        <f>produits!AF42</f>
        <v>15724.5</v>
      </c>
      <c r="M42" s="10">
        <f t="shared" si="8"/>
        <v>1693672.92</v>
      </c>
      <c r="O42" s="5">
        <f t="shared" si="9"/>
        <v>138747.4600000002</v>
      </c>
    </row>
    <row r="43" spans="1:15" ht="14.1" customHeight="1" x14ac:dyDescent="0.25">
      <c r="A43" s="1" t="s">
        <v>89</v>
      </c>
      <c r="B43" s="1" t="s">
        <v>90</v>
      </c>
      <c r="C43" s="6">
        <f>charges!C43</f>
        <v>25937094.900000002</v>
      </c>
      <c r="D43" s="10">
        <f>charges!Y43</f>
        <v>244530.85</v>
      </c>
      <c r="E43" s="10">
        <f>charges!Z43</f>
        <v>0</v>
      </c>
      <c r="F43" s="10">
        <f>charges!AC43</f>
        <v>460371.85</v>
      </c>
      <c r="G43" s="10">
        <f t="shared" si="7"/>
        <v>25232192.199999999</v>
      </c>
      <c r="H43" s="6"/>
      <c r="I43" s="6">
        <f>produits!C43</f>
        <v>28345438.590000004</v>
      </c>
      <c r="J43" s="10">
        <f>produits!AB43</f>
        <v>0</v>
      </c>
      <c r="K43" s="10">
        <f>produits!AC43</f>
        <v>0</v>
      </c>
      <c r="L43" s="10">
        <f>produits!AF43</f>
        <v>460371.85</v>
      </c>
      <c r="M43" s="10">
        <f t="shared" si="8"/>
        <v>27885066.740000002</v>
      </c>
      <c r="O43" s="5">
        <f t="shared" si="9"/>
        <v>2652874.5400000028</v>
      </c>
    </row>
    <row r="44" spans="1:15" ht="14.1" customHeight="1" x14ac:dyDescent="0.25">
      <c r="A44" s="1" t="s">
        <v>91</v>
      </c>
      <c r="B44" s="1" t="s">
        <v>92</v>
      </c>
      <c r="C44" s="6">
        <f>charges!C44</f>
        <v>7313201.5500000007</v>
      </c>
      <c r="D44" s="10">
        <f>charges!Y44</f>
        <v>15548.1</v>
      </c>
      <c r="E44" s="10">
        <f>charges!Z44</f>
        <v>0</v>
      </c>
      <c r="F44" s="10">
        <f>charges!AC44</f>
        <v>138500</v>
      </c>
      <c r="G44" s="10">
        <f t="shared" si="7"/>
        <v>7159153.4500000011</v>
      </c>
      <c r="H44" s="6"/>
      <c r="I44" s="6">
        <f>produits!C44</f>
        <v>7419403.2200000007</v>
      </c>
      <c r="J44" s="10">
        <f>produits!AB44</f>
        <v>0</v>
      </c>
      <c r="K44" s="10">
        <f>produits!AC44</f>
        <v>0</v>
      </c>
      <c r="L44" s="10">
        <f>produits!AF44</f>
        <v>138500</v>
      </c>
      <c r="M44" s="10">
        <f t="shared" si="8"/>
        <v>7280903.2200000007</v>
      </c>
      <c r="O44" s="5">
        <f t="shared" si="9"/>
        <v>121749.76999999955</v>
      </c>
    </row>
    <row r="45" spans="1:15" ht="14.1" customHeight="1" x14ac:dyDescent="0.25">
      <c r="A45" s="1" t="s">
        <v>93</v>
      </c>
      <c r="B45" s="1" t="s">
        <v>94</v>
      </c>
      <c r="C45" s="6">
        <f>charges!C45</f>
        <v>10058390.909999998</v>
      </c>
      <c r="D45" s="10">
        <f>charges!Y45</f>
        <v>25000</v>
      </c>
      <c r="E45" s="10">
        <f>charges!Z45</f>
        <v>0</v>
      </c>
      <c r="F45" s="10">
        <f>charges!AC45</f>
        <v>47000</v>
      </c>
      <c r="G45" s="10">
        <f t="shared" si="7"/>
        <v>9986390.9099999983</v>
      </c>
      <c r="H45" s="6"/>
      <c r="I45" s="6">
        <f>produits!C45</f>
        <v>10241901.809999999</v>
      </c>
      <c r="J45" s="10">
        <f>produits!AB45</f>
        <v>0</v>
      </c>
      <c r="K45" s="10">
        <f>produits!AC45</f>
        <v>21044.2</v>
      </c>
      <c r="L45" s="10">
        <f>produits!AF45</f>
        <v>47000</v>
      </c>
      <c r="M45" s="10">
        <f t="shared" si="8"/>
        <v>10173857.609999999</v>
      </c>
      <c r="O45" s="5">
        <f t="shared" si="9"/>
        <v>187466.70000000112</v>
      </c>
    </row>
    <row r="46" spans="1:15" ht="14.1" customHeight="1" x14ac:dyDescent="0.25">
      <c r="A46" s="1" t="s">
        <v>95</v>
      </c>
      <c r="B46" s="1" t="s">
        <v>96</v>
      </c>
      <c r="C46" s="6">
        <f>charges!C46</f>
        <v>12052931.449999997</v>
      </c>
      <c r="D46" s="10">
        <f>charges!Y46</f>
        <v>0</v>
      </c>
      <c r="E46" s="10">
        <f>charges!Z46</f>
        <v>0</v>
      </c>
      <c r="F46" s="10">
        <f>charges!AC46</f>
        <v>286031.5</v>
      </c>
      <c r="G46" s="10">
        <f t="shared" si="7"/>
        <v>11766899.949999997</v>
      </c>
      <c r="H46" s="6"/>
      <c r="I46" s="6">
        <f>produits!C46</f>
        <v>12322953.240000002</v>
      </c>
      <c r="J46" s="10">
        <f>produits!AB46</f>
        <v>30000</v>
      </c>
      <c r="K46" s="10">
        <f>produits!AC46</f>
        <v>0</v>
      </c>
      <c r="L46" s="10">
        <f>produits!AF46</f>
        <v>286031.5</v>
      </c>
      <c r="M46" s="10">
        <f t="shared" si="8"/>
        <v>12006921.740000002</v>
      </c>
      <c r="O46" s="5">
        <f t="shared" si="9"/>
        <v>240021.79000000469</v>
      </c>
    </row>
    <row r="47" spans="1:15" ht="14.1" customHeight="1" x14ac:dyDescent="0.25">
      <c r="A47" s="1" t="s">
        <v>97</v>
      </c>
      <c r="B47" s="1" t="s">
        <v>98</v>
      </c>
      <c r="C47" s="6">
        <f>charges!C47</f>
        <v>9961678.1400000006</v>
      </c>
      <c r="D47" s="10">
        <f>charges!Y47</f>
        <v>16992.8</v>
      </c>
      <c r="E47" s="10">
        <f>charges!Z47</f>
        <v>0</v>
      </c>
      <c r="F47" s="10">
        <f>charges!AC47</f>
        <v>174508.79999999999</v>
      </c>
      <c r="G47" s="10">
        <f t="shared" si="7"/>
        <v>9770176.5399999991</v>
      </c>
      <c r="H47" s="6"/>
      <c r="I47" s="6">
        <f>produits!C47</f>
        <v>10187177.210000001</v>
      </c>
      <c r="J47" s="10">
        <f>produits!AB47</f>
        <v>0</v>
      </c>
      <c r="K47" s="10">
        <f>produits!AC47</f>
        <v>0</v>
      </c>
      <c r="L47" s="10">
        <f>produits!AF47</f>
        <v>174508.79999999999</v>
      </c>
      <c r="M47" s="10">
        <f t="shared" si="8"/>
        <v>10012668.41</v>
      </c>
      <c r="O47" s="5">
        <f t="shared" si="9"/>
        <v>242491.87000000104</v>
      </c>
    </row>
    <row r="48" spans="1:15" ht="14.1" customHeight="1" x14ac:dyDescent="0.25">
      <c r="A48" s="1" t="s">
        <v>99</v>
      </c>
      <c r="B48" s="1" t="s">
        <v>100</v>
      </c>
      <c r="C48" s="6">
        <f>charges!C48</f>
        <v>5910513.5</v>
      </c>
      <c r="D48" s="10">
        <f>charges!Y48</f>
        <v>465929.7</v>
      </c>
      <c r="E48" s="10">
        <f>charges!Z48</f>
        <v>0</v>
      </c>
      <c r="F48" s="10">
        <f>charges!AC48</f>
        <v>137106.5</v>
      </c>
      <c r="G48" s="10">
        <f t="shared" si="7"/>
        <v>5307477.3</v>
      </c>
      <c r="H48" s="6"/>
      <c r="I48" s="6">
        <f>produits!C48</f>
        <v>5931700.7000000002</v>
      </c>
      <c r="J48" s="10">
        <f>produits!AB48</f>
        <v>155000</v>
      </c>
      <c r="K48" s="10">
        <f>produits!AC48</f>
        <v>0</v>
      </c>
      <c r="L48" s="10">
        <f>produits!AF48</f>
        <v>137106.5</v>
      </c>
      <c r="M48" s="10">
        <f t="shared" si="8"/>
        <v>5639594.2000000002</v>
      </c>
      <c r="O48" s="5">
        <f t="shared" si="9"/>
        <v>332116.90000000037</v>
      </c>
    </row>
    <row r="49" spans="1:15" ht="14.1" customHeight="1" x14ac:dyDescent="0.25">
      <c r="A49" s="1" t="s">
        <v>101</v>
      </c>
      <c r="B49" s="1" t="s">
        <v>102</v>
      </c>
      <c r="C49" s="6">
        <f>charges!C49</f>
        <v>3795808.25</v>
      </c>
      <c r="D49" s="10">
        <f>charges!Y49</f>
        <v>23122.35</v>
      </c>
      <c r="E49" s="10">
        <f>charges!Z49</f>
        <v>0</v>
      </c>
      <c r="F49" s="10">
        <f>charges!AC49</f>
        <v>97438.7</v>
      </c>
      <c r="G49" s="10">
        <f t="shared" si="7"/>
        <v>3675247.1999999997</v>
      </c>
      <c r="H49" s="6"/>
      <c r="I49" s="6">
        <f>produits!C49</f>
        <v>3706570.0900000003</v>
      </c>
      <c r="J49" s="10">
        <f>produits!AB49</f>
        <v>0</v>
      </c>
      <c r="K49" s="10">
        <f>produits!AC49</f>
        <v>0</v>
      </c>
      <c r="L49" s="10">
        <f>produits!AF49</f>
        <v>97438.7</v>
      </c>
      <c r="M49" s="10">
        <f t="shared" si="8"/>
        <v>3609131.39</v>
      </c>
      <c r="O49" s="5">
        <f t="shared" si="9"/>
        <v>-66115.80999999959</v>
      </c>
    </row>
    <row r="50" spans="1:15" ht="14.1" customHeight="1" x14ac:dyDescent="0.25">
      <c r="A50" s="1">
        <v>2117</v>
      </c>
      <c r="B50" s="1" t="s">
        <v>453</v>
      </c>
      <c r="C50" s="6">
        <f>charges!C50</f>
        <v>11903444.539999999</v>
      </c>
      <c r="D50" s="10">
        <f>charges!Y50</f>
        <v>606290.65</v>
      </c>
      <c r="E50" s="10">
        <f>charges!Z50</f>
        <v>4959.6499999999996</v>
      </c>
      <c r="F50" s="10">
        <f>charges!AC50</f>
        <v>1732927.57</v>
      </c>
      <c r="G50" s="10">
        <f t="shared" si="7"/>
        <v>9559266.6699999981</v>
      </c>
      <c r="H50" s="6"/>
      <c r="I50" s="6">
        <f>produits!C50</f>
        <v>11934348.030000001</v>
      </c>
      <c r="J50" s="10">
        <f>produits!AB50</f>
        <v>546738.55000000005</v>
      </c>
      <c r="K50" s="10">
        <f>produits!AC50</f>
        <v>0</v>
      </c>
      <c r="L50" s="10">
        <f>produits!AF50</f>
        <v>1732927.57</v>
      </c>
      <c r="M50" s="10">
        <f t="shared" si="8"/>
        <v>9654681.9100000001</v>
      </c>
      <c r="O50" s="5">
        <f t="shared" si="9"/>
        <v>95415.240000002086</v>
      </c>
    </row>
    <row r="51" spans="1:15" ht="14.1" customHeight="1" x14ac:dyDescent="0.25">
      <c r="C51" s="5"/>
      <c r="D51" s="10"/>
      <c r="E51" s="10"/>
      <c r="F51" s="10"/>
      <c r="G51" s="10"/>
      <c r="H51" s="6"/>
      <c r="I51" s="5"/>
      <c r="J51" s="10"/>
      <c r="K51" s="10"/>
      <c r="L51" s="10"/>
      <c r="M51" s="10"/>
      <c r="O51" s="5"/>
    </row>
    <row r="52" spans="1:15" s="2" customFormat="1" ht="14.1" customHeight="1" x14ac:dyDescent="0.25">
      <c r="B52" s="2" t="s">
        <v>103</v>
      </c>
      <c r="C52" s="5">
        <f t="shared" ref="C52:E52" si="10">SUM(C53:C77)</f>
        <v>304169802.9000001</v>
      </c>
      <c r="D52" s="9">
        <f t="shared" si="10"/>
        <v>5824232.0499999998</v>
      </c>
      <c r="E52" s="9">
        <f t="shared" si="10"/>
        <v>2762047.9</v>
      </c>
      <c r="F52" s="9">
        <f>SUM(F53:F77)</f>
        <v>32938311.059999995</v>
      </c>
      <c r="G52" s="9">
        <f>SUM(G53:G77)</f>
        <v>262645211.89000002</v>
      </c>
      <c r="H52" s="5"/>
      <c r="I52" s="5">
        <f t="shared" ref="I52:K52" si="11">SUM(I53:I77)</f>
        <v>313546705.51000005</v>
      </c>
      <c r="J52" s="9">
        <f t="shared" si="11"/>
        <v>945281.65</v>
      </c>
      <c r="K52" s="9">
        <f t="shared" si="11"/>
        <v>777990.95</v>
      </c>
      <c r="L52" s="9">
        <f>SUM(L53:L77)</f>
        <v>32898534.609999996</v>
      </c>
      <c r="M52" s="9">
        <f>SUM(M53:M77)</f>
        <v>278924898.30000001</v>
      </c>
      <c r="N52" s="9"/>
      <c r="O52" s="9">
        <f t="shared" ref="O52" si="12">SUM(O53:O77)</f>
        <v>16279686.409999998</v>
      </c>
    </row>
    <row r="53" spans="1:15" ht="14.1" customHeight="1" x14ac:dyDescent="0.25">
      <c r="A53" s="1" t="s">
        <v>104</v>
      </c>
      <c r="B53" s="1" t="s">
        <v>105</v>
      </c>
      <c r="C53" s="6">
        <f>charges!C53</f>
        <v>7984031.7200000007</v>
      </c>
      <c r="D53" s="10">
        <f>charges!Y53</f>
        <v>0</v>
      </c>
      <c r="E53" s="10">
        <f>charges!Z53</f>
        <v>310000</v>
      </c>
      <c r="F53" s="10">
        <f>charges!AC53</f>
        <v>320466.64</v>
      </c>
      <c r="G53" s="10">
        <f t="shared" ref="G53:G77" si="13">C53-D53-E53-F53</f>
        <v>7353565.080000001</v>
      </c>
      <c r="H53" s="6"/>
      <c r="I53" s="6">
        <f>produits!C53</f>
        <v>7986644.0000000009</v>
      </c>
      <c r="J53" s="10">
        <f>produits!AB53</f>
        <v>24665</v>
      </c>
      <c r="K53" s="10">
        <f>produits!AC53</f>
        <v>1476</v>
      </c>
      <c r="L53" s="10">
        <f>produits!AF53</f>
        <v>320466.64</v>
      </c>
      <c r="M53" s="10">
        <f t="shared" ref="M53:M77" si="14">I53-J53-K53-L53</f>
        <v>7640036.3600000013</v>
      </c>
      <c r="O53" s="5">
        <f t="shared" si="9"/>
        <v>286471.28000000026</v>
      </c>
    </row>
    <row r="54" spans="1:15" ht="14.1" customHeight="1" x14ac:dyDescent="0.25">
      <c r="A54" s="1" t="s">
        <v>106</v>
      </c>
      <c r="B54" s="1" t="s">
        <v>107</v>
      </c>
      <c r="C54" s="6">
        <f>charges!C54</f>
        <v>8766524.4800000004</v>
      </c>
      <c r="D54" s="10">
        <f>charges!Y54</f>
        <v>722455</v>
      </c>
      <c r="E54" s="10">
        <f>charges!Z54</f>
        <v>4051.7</v>
      </c>
      <c r="F54" s="10">
        <f>charges!AC54</f>
        <v>777145</v>
      </c>
      <c r="G54" s="10">
        <f t="shared" si="13"/>
        <v>7262872.7800000003</v>
      </c>
      <c r="H54" s="6"/>
      <c r="I54" s="6">
        <f>produits!C54</f>
        <v>8785176.2100000009</v>
      </c>
      <c r="J54" s="10">
        <f>produits!AB54</f>
        <v>0</v>
      </c>
      <c r="K54" s="10">
        <f>produits!AC54</f>
        <v>0</v>
      </c>
      <c r="L54" s="10">
        <f>produits!AF54</f>
        <v>777145</v>
      </c>
      <c r="M54" s="10">
        <f t="shared" si="14"/>
        <v>8008031.2100000009</v>
      </c>
      <c r="O54" s="5">
        <f t="shared" si="9"/>
        <v>745158.43000000063</v>
      </c>
    </row>
    <row r="55" spans="1:15" ht="14.1" customHeight="1" x14ac:dyDescent="0.25">
      <c r="A55" s="1" t="s">
        <v>108</v>
      </c>
      <c r="B55" s="1" t="s">
        <v>109</v>
      </c>
      <c r="C55" s="6">
        <f>charges!C55</f>
        <v>2588652.7999999998</v>
      </c>
      <c r="D55" s="10">
        <f>charges!Y55</f>
        <v>200000</v>
      </c>
      <c r="E55" s="10">
        <f>charges!Z55</f>
        <v>200000</v>
      </c>
      <c r="F55" s="10">
        <f>charges!AC55</f>
        <v>143485.04999999999</v>
      </c>
      <c r="G55" s="10">
        <f t="shared" si="13"/>
        <v>2045167.7499999998</v>
      </c>
      <c r="H55" s="6"/>
      <c r="I55" s="6">
        <f>produits!C55</f>
        <v>2822605.3499999996</v>
      </c>
      <c r="J55" s="10">
        <f>produits!AB55</f>
        <v>0</v>
      </c>
      <c r="K55" s="10">
        <f>produits!AC55</f>
        <v>0</v>
      </c>
      <c r="L55" s="10">
        <f>produits!AF55</f>
        <v>143485.04999999999</v>
      </c>
      <c r="M55" s="10">
        <f t="shared" si="14"/>
        <v>2679120.2999999998</v>
      </c>
      <c r="O55" s="5">
        <f t="shared" si="9"/>
        <v>633952.55000000005</v>
      </c>
    </row>
    <row r="56" spans="1:15" ht="14.1" customHeight="1" x14ac:dyDescent="0.25">
      <c r="A56" s="1" t="s">
        <v>110</v>
      </c>
      <c r="B56" s="1" t="s">
        <v>111</v>
      </c>
      <c r="C56" s="6">
        <f>charges!C56</f>
        <v>15945118.92</v>
      </c>
      <c r="D56" s="10">
        <f>charges!Y56</f>
        <v>0</v>
      </c>
      <c r="E56" s="10">
        <f>charges!Z56</f>
        <v>600000</v>
      </c>
      <c r="F56" s="10">
        <f>charges!AC56</f>
        <v>3156157.87</v>
      </c>
      <c r="G56" s="10">
        <f t="shared" si="13"/>
        <v>12188961.050000001</v>
      </c>
      <c r="H56" s="6"/>
      <c r="I56" s="6">
        <f>produits!C56</f>
        <v>16473449.859999999</v>
      </c>
      <c r="J56" s="10">
        <f>produits!AB56</f>
        <v>42928.7</v>
      </c>
      <c r="K56" s="10">
        <f>produits!AC56</f>
        <v>0</v>
      </c>
      <c r="L56" s="10">
        <f>produits!AF56</f>
        <v>3156157.87</v>
      </c>
      <c r="M56" s="10">
        <f t="shared" si="14"/>
        <v>13274363.289999999</v>
      </c>
      <c r="O56" s="5">
        <f t="shared" si="9"/>
        <v>1085402.2399999984</v>
      </c>
    </row>
    <row r="57" spans="1:15" ht="14.1" customHeight="1" x14ac:dyDescent="0.25">
      <c r="A57" s="1" t="s">
        <v>112</v>
      </c>
      <c r="B57" s="1" t="s">
        <v>113</v>
      </c>
      <c r="C57" s="6">
        <f>charges!C57</f>
        <v>135566061.78</v>
      </c>
      <c r="D57" s="10">
        <f>charges!Y57</f>
        <v>1450675.4</v>
      </c>
      <c r="E57" s="10">
        <f>charges!Z57</f>
        <v>0</v>
      </c>
      <c r="F57" s="10">
        <f>charges!AC57</f>
        <v>14932426.65</v>
      </c>
      <c r="G57" s="10">
        <f t="shared" si="13"/>
        <v>119182959.72999999</v>
      </c>
      <c r="H57" s="6"/>
      <c r="I57" s="6">
        <f>produits!C57</f>
        <v>140395405.13999999</v>
      </c>
      <c r="J57" s="10">
        <f>produits!AB57</f>
        <v>0</v>
      </c>
      <c r="K57" s="10">
        <f>produits!AC57</f>
        <v>742449.95</v>
      </c>
      <c r="L57" s="10">
        <f>produits!AF57</f>
        <v>14932426.65</v>
      </c>
      <c r="M57" s="10">
        <f t="shared" si="14"/>
        <v>124720528.53999999</v>
      </c>
      <c r="O57" s="5">
        <f t="shared" si="9"/>
        <v>5537568.8100000024</v>
      </c>
    </row>
    <row r="58" spans="1:15" ht="14.1" customHeight="1" x14ac:dyDescent="0.25">
      <c r="A58" s="1" t="s">
        <v>114</v>
      </c>
      <c r="B58" s="1" t="s">
        <v>115</v>
      </c>
      <c r="C58" s="6">
        <f>charges!C58</f>
        <v>1863240.81</v>
      </c>
      <c r="D58" s="10">
        <f>charges!Y58</f>
        <v>0</v>
      </c>
      <c r="E58" s="10">
        <f>charges!Z58</f>
        <v>200000</v>
      </c>
      <c r="F58" s="10">
        <f>charges!AC58</f>
        <v>310809.3</v>
      </c>
      <c r="G58" s="10">
        <f t="shared" si="13"/>
        <v>1352431.51</v>
      </c>
      <c r="H58" s="6"/>
      <c r="I58" s="6">
        <f>produits!C58</f>
        <v>1881531.0500000003</v>
      </c>
      <c r="J58" s="10">
        <f>produits!AB58</f>
        <v>0</v>
      </c>
      <c r="K58" s="10">
        <f>produits!AC58</f>
        <v>0</v>
      </c>
      <c r="L58" s="10">
        <f>produits!AF58</f>
        <v>310809.3</v>
      </c>
      <c r="M58" s="10">
        <f t="shared" si="14"/>
        <v>1570721.7500000002</v>
      </c>
      <c r="O58" s="5">
        <f t="shared" si="9"/>
        <v>218290.24000000022</v>
      </c>
    </row>
    <row r="59" spans="1:15" ht="14.1" customHeight="1" x14ac:dyDescent="0.25">
      <c r="A59" s="1" t="s">
        <v>116</v>
      </c>
      <c r="B59" s="1" t="s">
        <v>117</v>
      </c>
      <c r="C59" s="6">
        <f>charges!C59</f>
        <v>4592713.83</v>
      </c>
      <c r="D59" s="10">
        <f>charges!Y59</f>
        <v>0</v>
      </c>
      <c r="E59" s="10">
        <f>charges!Z59</f>
        <v>500000</v>
      </c>
      <c r="F59" s="10">
        <f>charges!AC59</f>
        <v>395620.04</v>
      </c>
      <c r="G59" s="10">
        <f t="shared" si="13"/>
        <v>3697093.79</v>
      </c>
      <c r="H59" s="6"/>
      <c r="I59" s="6">
        <f>produits!C59</f>
        <v>4725535.2</v>
      </c>
      <c r="J59" s="10">
        <f>produits!AB59</f>
        <v>0</v>
      </c>
      <c r="K59" s="10">
        <f>produits!AC59</f>
        <v>7465</v>
      </c>
      <c r="L59" s="10">
        <f>produits!AF59</f>
        <v>395620.04</v>
      </c>
      <c r="M59" s="10">
        <f t="shared" si="14"/>
        <v>4322450.16</v>
      </c>
      <c r="O59" s="5">
        <f t="shared" si="9"/>
        <v>625356.37000000011</v>
      </c>
    </row>
    <row r="60" spans="1:15" ht="14.1" customHeight="1" x14ac:dyDescent="0.25">
      <c r="A60" s="1" t="s">
        <v>118</v>
      </c>
      <c r="B60" s="1" t="s">
        <v>119</v>
      </c>
      <c r="C60" s="6">
        <f>charges!C60</f>
        <v>3599497.43</v>
      </c>
      <c r="D60" s="10">
        <f>charges!Y60</f>
        <v>69000</v>
      </c>
      <c r="E60" s="10">
        <f>charges!Z60</f>
        <v>0</v>
      </c>
      <c r="F60" s="10">
        <f>charges!AC60</f>
        <v>398143.05</v>
      </c>
      <c r="G60" s="10">
        <f t="shared" si="13"/>
        <v>3132354.3800000004</v>
      </c>
      <c r="H60" s="6"/>
      <c r="I60" s="6">
        <f>produits!C60</f>
        <v>3540562.74</v>
      </c>
      <c r="J60" s="10">
        <f>produits!AB60</f>
        <v>69000</v>
      </c>
      <c r="K60" s="10">
        <f>produits!AC60</f>
        <v>0</v>
      </c>
      <c r="L60" s="10">
        <f>produits!AF60</f>
        <v>398143.05</v>
      </c>
      <c r="M60" s="10">
        <f t="shared" si="14"/>
        <v>3073419.6900000004</v>
      </c>
      <c r="O60" s="5">
        <f t="shared" si="9"/>
        <v>-58934.689999999944</v>
      </c>
    </row>
    <row r="61" spans="1:15" ht="14.1" customHeight="1" x14ac:dyDescent="0.25">
      <c r="A61" s="1" t="s">
        <v>120</v>
      </c>
      <c r="B61" s="1" t="s">
        <v>121</v>
      </c>
      <c r="C61" s="6">
        <f>charges!C61</f>
        <v>3507367.5</v>
      </c>
      <c r="D61" s="10">
        <f>charges!Y61</f>
        <v>132471.85</v>
      </c>
      <c r="E61" s="10">
        <f>charges!Z61</f>
        <v>92000</v>
      </c>
      <c r="F61" s="10">
        <f>charges!AC61</f>
        <v>107030.3</v>
      </c>
      <c r="G61" s="10">
        <f t="shared" si="13"/>
        <v>3175865.35</v>
      </c>
      <c r="H61" s="6"/>
      <c r="I61" s="6">
        <f>produits!C61</f>
        <v>3511350.41</v>
      </c>
      <c r="J61" s="10">
        <f>produits!AB61</f>
        <v>21616.45</v>
      </c>
      <c r="K61" s="10">
        <f>produits!AC61</f>
        <v>0</v>
      </c>
      <c r="L61" s="10">
        <f>produits!AF61</f>
        <v>107030.3</v>
      </c>
      <c r="M61" s="10">
        <f t="shared" si="14"/>
        <v>3382703.66</v>
      </c>
      <c r="O61" s="5">
        <f t="shared" si="9"/>
        <v>206838.31000000006</v>
      </c>
    </row>
    <row r="62" spans="1:15" ht="14.1" customHeight="1" x14ac:dyDescent="0.25">
      <c r="A62" s="1" t="s">
        <v>122</v>
      </c>
      <c r="B62" s="1" t="s">
        <v>123</v>
      </c>
      <c r="C62" s="6">
        <f>charges!C62</f>
        <v>4605898.03</v>
      </c>
      <c r="D62" s="10">
        <f>charges!Y62</f>
        <v>0</v>
      </c>
      <c r="E62" s="10">
        <f>charges!Z62</f>
        <v>0</v>
      </c>
      <c r="F62" s="10">
        <f>charges!AC62</f>
        <v>337756.2</v>
      </c>
      <c r="G62" s="10">
        <f t="shared" si="13"/>
        <v>4268141.83</v>
      </c>
      <c r="H62" s="6"/>
      <c r="I62" s="6">
        <f>produits!C62</f>
        <v>4436011.72</v>
      </c>
      <c r="J62" s="10">
        <f>produits!AB62</f>
        <v>28300.400000000001</v>
      </c>
      <c r="K62" s="10">
        <f>produits!AC62</f>
        <v>0</v>
      </c>
      <c r="L62" s="10">
        <f>produits!AF62</f>
        <v>337756.2</v>
      </c>
      <c r="M62" s="10">
        <f t="shared" si="14"/>
        <v>4069955.1199999992</v>
      </c>
      <c r="O62" s="5">
        <f t="shared" si="9"/>
        <v>-198186.71000000089</v>
      </c>
    </row>
    <row r="63" spans="1:15" ht="14.1" customHeight="1" x14ac:dyDescent="0.25">
      <c r="A63" s="1" t="s">
        <v>124</v>
      </c>
      <c r="B63" s="1" t="s">
        <v>125</v>
      </c>
      <c r="C63" s="6">
        <f>charges!C63</f>
        <v>12193731.350000001</v>
      </c>
      <c r="D63" s="10">
        <f>charges!Y63</f>
        <v>471366.6</v>
      </c>
      <c r="E63" s="10">
        <f>charges!Z63</f>
        <v>36476.550000000003</v>
      </c>
      <c r="F63" s="10">
        <f>charges!AC63</f>
        <v>798874.31</v>
      </c>
      <c r="G63" s="10">
        <f t="shared" si="13"/>
        <v>10887013.890000001</v>
      </c>
      <c r="H63" s="6"/>
      <c r="I63" s="6">
        <f>produits!C63</f>
        <v>12239429.009999998</v>
      </c>
      <c r="J63" s="10">
        <f>produits!AB63</f>
        <v>0</v>
      </c>
      <c r="K63" s="10">
        <f>produits!AC63</f>
        <v>0</v>
      </c>
      <c r="L63" s="10">
        <f>produits!AF63</f>
        <v>759097.86</v>
      </c>
      <c r="M63" s="10">
        <f t="shared" si="14"/>
        <v>11480331.149999999</v>
      </c>
      <c r="O63" s="5">
        <f t="shared" si="9"/>
        <v>593317.25999999791</v>
      </c>
    </row>
    <row r="64" spans="1:15" ht="14.1" customHeight="1" x14ac:dyDescent="0.25">
      <c r="A64" s="1" t="s">
        <v>126</v>
      </c>
      <c r="B64" s="1" t="s">
        <v>127</v>
      </c>
      <c r="C64" s="6">
        <f>charges!C64</f>
        <v>3440662.7800000003</v>
      </c>
      <c r="D64" s="10">
        <f>charges!Y64</f>
        <v>11835</v>
      </c>
      <c r="E64" s="10">
        <f>charges!Z64</f>
        <v>0</v>
      </c>
      <c r="F64" s="10">
        <f>charges!AC64</f>
        <v>712453.7</v>
      </c>
      <c r="G64" s="10">
        <f t="shared" si="13"/>
        <v>2716374.08</v>
      </c>
      <c r="H64" s="6"/>
      <c r="I64" s="6">
        <f>produits!C64</f>
        <v>3473090.23</v>
      </c>
      <c r="J64" s="10">
        <f>produits!AB64</f>
        <v>0</v>
      </c>
      <c r="K64" s="10">
        <f>produits!AC64</f>
        <v>0</v>
      </c>
      <c r="L64" s="10">
        <f>produits!AF64</f>
        <v>712453.7</v>
      </c>
      <c r="M64" s="10">
        <f t="shared" si="14"/>
        <v>2760636.5300000003</v>
      </c>
      <c r="O64" s="5">
        <f t="shared" si="9"/>
        <v>44262.450000000186</v>
      </c>
    </row>
    <row r="65" spans="1:15" ht="14.1" customHeight="1" x14ac:dyDescent="0.25">
      <c r="A65" s="1" t="s">
        <v>128</v>
      </c>
      <c r="B65" s="1" t="s">
        <v>129</v>
      </c>
      <c r="C65" s="6">
        <f>charges!C65</f>
        <v>4272202.1099999994</v>
      </c>
      <c r="D65" s="10">
        <f>charges!Y65</f>
        <v>399207.95</v>
      </c>
      <c r="E65" s="10">
        <f>charges!Z65</f>
        <v>0</v>
      </c>
      <c r="F65" s="10">
        <f>charges!AC65</f>
        <v>163469.45000000001</v>
      </c>
      <c r="G65" s="10">
        <f t="shared" si="13"/>
        <v>3709524.709999999</v>
      </c>
      <c r="H65" s="6"/>
      <c r="I65" s="6">
        <f>produits!C65</f>
        <v>4274136.6500000004</v>
      </c>
      <c r="J65" s="10">
        <f>produits!AB65</f>
        <v>291363.84999999998</v>
      </c>
      <c r="K65" s="10">
        <f>produits!AC65</f>
        <v>26600</v>
      </c>
      <c r="L65" s="10">
        <f>produits!AF65</f>
        <v>163469.45000000001</v>
      </c>
      <c r="M65" s="10">
        <f t="shared" si="14"/>
        <v>3792703.35</v>
      </c>
      <c r="O65" s="5">
        <f t="shared" si="9"/>
        <v>83178.640000001062</v>
      </c>
    </row>
    <row r="66" spans="1:15" ht="14.1" customHeight="1" x14ac:dyDescent="0.25">
      <c r="A66" s="1" t="s">
        <v>130</v>
      </c>
      <c r="B66" s="1" t="s">
        <v>131</v>
      </c>
      <c r="C66" s="6">
        <f>charges!C66</f>
        <v>10614182.039999999</v>
      </c>
      <c r="D66" s="10">
        <f>charges!Y66</f>
        <v>711534.15</v>
      </c>
      <c r="E66" s="10">
        <f>charges!Z66</f>
        <v>0</v>
      </c>
      <c r="F66" s="10">
        <f>charges!AC66</f>
        <v>1229083.1499999999</v>
      </c>
      <c r="G66" s="10">
        <f t="shared" si="13"/>
        <v>8673564.7399999984</v>
      </c>
      <c r="H66" s="6"/>
      <c r="I66" s="6">
        <f>produits!C66</f>
        <v>10625935.310000001</v>
      </c>
      <c r="J66" s="10">
        <f>produits!AB66</f>
        <v>0</v>
      </c>
      <c r="K66" s="10">
        <f>produits!AC66</f>
        <v>0</v>
      </c>
      <c r="L66" s="10">
        <f>produits!AF66</f>
        <v>1229083.1499999999</v>
      </c>
      <c r="M66" s="10">
        <f t="shared" si="14"/>
        <v>9396852.1600000001</v>
      </c>
      <c r="O66" s="5">
        <f t="shared" si="9"/>
        <v>723287.42000000179</v>
      </c>
    </row>
    <row r="67" spans="1:15" ht="14.1" customHeight="1" x14ac:dyDescent="0.25">
      <c r="A67" s="1" t="s">
        <v>132</v>
      </c>
      <c r="B67" s="1" t="s">
        <v>133</v>
      </c>
      <c r="C67" s="6">
        <f>charges!C67</f>
        <v>2999373.71</v>
      </c>
      <c r="D67" s="10">
        <f>charges!Y67</f>
        <v>89538.2</v>
      </c>
      <c r="E67" s="10">
        <f>charges!Z67</f>
        <v>360000</v>
      </c>
      <c r="F67" s="10">
        <f>charges!AC67</f>
        <v>0</v>
      </c>
      <c r="G67" s="10">
        <f t="shared" si="13"/>
        <v>2549835.5099999998</v>
      </c>
      <c r="H67" s="6"/>
      <c r="I67" s="6">
        <f>produits!C67</f>
        <v>3012002.43</v>
      </c>
      <c r="J67" s="10">
        <f>produits!AB67</f>
        <v>70000</v>
      </c>
      <c r="K67" s="10">
        <f>produits!AC67</f>
        <v>0</v>
      </c>
      <c r="L67" s="10">
        <f>produits!AF67</f>
        <v>0</v>
      </c>
      <c r="M67" s="10">
        <f t="shared" si="14"/>
        <v>2942002.43</v>
      </c>
      <c r="O67" s="5">
        <f t="shared" si="9"/>
        <v>392166.92000000039</v>
      </c>
    </row>
    <row r="68" spans="1:15" ht="14.1" customHeight="1" x14ac:dyDescent="0.25">
      <c r="A68" s="1" t="s">
        <v>134</v>
      </c>
      <c r="B68" s="1" t="s">
        <v>135</v>
      </c>
      <c r="C68" s="6">
        <f>charges!C68</f>
        <v>6128921.9299999997</v>
      </c>
      <c r="D68" s="10">
        <f>charges!Y68</f>
        <v>154270</v>
      </c>
      <c r="E68" s="10">
        <f>charges!Z68</f>
        <v>40000</v>
      </c>
      <c r="F68" s="10">
        <f>charges!AC68</f>
        <v>762180.65</v>
      </c>
      <c r="G68" s="10">
        <f t="shared" si="13"/>
        <v>5172471.2799999993</v>
      </c>
      <c r="H68" s="6"/>
      <c r="I68" s="6">
        <f>produits!C68</f>
        <v>6999432.8399999999</v>
      </c>
      <c r="J68" s="10">
        <f>produits!AB68</f>
        <v>0</v>
      </c>
      <c r="K68" s="10">
        <f>produits!AC68</f>
        <v>0</v>
      </c>
      <c r="L68" s="10">
        <f>produits!AF68</f>
        <v>762180.65</v>
      </c>
      <c r="M68" s="10">
        <f t="shared" si="14"/>
        <v>6237252.1899999995</v>
      </c>
      <c r="O68" s="5">
        <f t="shared" si="9"/>
        <v>1064780.9100000001</v>
      </c>
    </row>
    <row r="69" spans="1:15" ht="14.1" customHeight="1" x14ac:dyDescent="0.25">
      <c r="A69" s="1" t="s">
        <v>136</v>
      </c>
      <c r="B69" s="1" t="s">
        <v>137</v>
      </c>
      <c r="C69" s="6">
        <f>charges!C69</f>
        <v>2825629.8</v>
      </c>
      <c r="D69" s="10">
        <f>charges!Y69</f>
        <v>0</v>
      </c>
      <c r="E69" s="10">
        <f>charges!Z69</f>
        <v>0</v>
      </c>
      <c r="F69" s="10">
        <f>charges!AC69</f>
        <v>258073</v>
      </c>
      <c r="G69" s="10">
        <f t="shared" si="13"/>
        <v>2567556.7999999998</v>
      </c>
      <c r="H69" s="6"/>
      <c r="I69" s="6">
        <f>produits!C69</f>
        <v>3381464.5999999996</v>
      </c>
      <c r="J69" s="10">
        <f>produits!AB69</f>
        <v>0</v>
      </c>
      <c r="K69" s="10">
        <f>produits!AC69</f>
        <v>0</v>
      </c>
      <c r="L69" s="10">
        <f>produits!AF69</f>
        <v>258073</v>
      </c>
      <c r="M69" s="10">
        <f t="shared" si="14"/>
        <v>3123391.5999999996</v>
      </c>
      <c r="O69" s="5">
        <f t="shared" si="9"/>
        <v>555834.79999999981</v>
      </c>
    </row>
    <row r="70" spans="1:15" ht="14.1" customHeight="1" x14ac:dyDescent="0.25">
      <c r="A70" s="1" t="s">
        <v>138</v>
      </c>
      <c r="B70" s="1" t="s">
        <v>139</v>
      </c>
      <c r="C70" s="6">
        <f>charges!C70</f>
        <v>10873260</v>
      </c>
      <c r="D70" s="10">
        <f>charges!Y70</f>
        <v>107000</v>
      </c>
      <c r="E70" s="10">
        <f>charges!Z70</f>
        <v>2650</v>
      </c>
      <c r="F70" s="10">
        <f>charges!AC70</f>
        <v>787536.25</v>
      </c>
      <c r="G70" s="10">
        <f t="shared" si="13"/>
        <v>9976073.75</v>
      </c>
      <c r="H70" s="6"/>
      <c r="I70" s="6">
        <f>produits!C70</f>
        <v>11663652.799999999</v>
      </c>
      <c r="J70" s="10">
        <f>produits!AB70</f>
        <v>0</v>
      </c>
      <c r="K70" s="10">
        <f>produits!AC70</f>
        <v>0</v>
      </c>
      <c r="L70" s="10">
        <f>produits!AF70</f>
        <v>787536.25</v>
      </c>
      <c r="M70" s="10">
        <f t="shared" si="14"/>
        <v>10876116.549999999</v>
      </c>
      <c r="O70" s="5">
        <f t="shared" si="9"/>
        <v>900042.79999999888</v>
      </c>
    </row>
    <row r="71" spans="1:15" ht="14.1" customHeight="1" x14ac:dyDescent="0.25">
      <c r="A71" s="1" t="s">
        <v>140</v>
      </c>
      <c r="B71" s="1" t="s">
        <v>141</v>
      </c>
      <c r="C71" s="6">
        <f>charges!C71</f>
        <v>7616762.5499999998</v>
      </c>
      <c r="D71" s="10">
        <f>charges!Y71</f>
        <v>130622</v>
      </c>
      <c r="E71" s="10">
        <f>charges!Z71</f>
        <v>0</v>
      </c>
      <c r="F71" s="10">
        <f>charges!AC71</f>
        <v>497760.6</v>
      </c>
      <c r="G71" s="10">
        <f t="shared" si="13"/>
        <v>6988379.9500000002</v>
      </c>
      <c r="H71" s="6"/>
      <c r="I71" s="6">
        <f>produits!C71</f>
        <v>7496485.5500000007</v>
      </c>
      <c r="J71" s="10">
        <f>produits!AB71</f>
        <v>204000</v>
      </c>
      <c r="K71" s="10">
        <f>produits!AC71</f>
        <v>0</v>
      </c>
      <c r="L71" s="10">
        <f>produits!AF71</f>
        <v>497760.6</v>
      </c>
      <c r="M71" s="10">
        <f t="shared" si="14"/>
        <v>6794724.9500000011</v>
      </c>
      <c r="O71" s="5">
        <f t="shared" si="9"/>
        <v>-193654.99999999907</v>
      </c>
    </row>
    <row r="72" spans="1:15" ht="14.1" customHeight="1" x14ac:dyDescent="0.25">
      <c r="A72" s="1" t="s">
        <v>142</v>
      </c>
      <c r="B72" s="1" t="s">
        <v>143</v>
      </c>
      <c r="C72" s="6">
        <f>charges!C72</f>
        <v>6239644.5599999996</v>
      </c>
      <c r="D72" s="10">
        <f>charges!Y72</f>
        <v>0</v>
      </c>
      <c r="E72" s="10">
        <f>charges!Z72</f>
        <v>63669.65</v>
      </c>
      <c r="F72" s="10">
        <f>charges!AC72</f>
        <v>595949.25</v>
      </c>
      <c r="G72" s="10">
        <f t="shared" si="13"/>
        <v>5580025.6599999992</v>
      </c>
      <c r="H72" s="6"/>
      <c r="I72" s="6">
        <f>produits!C72</f>
        <v>6251833.8700000001</v>
      </c>
      <c r="J72" s="10">
        <f>produits!AB72</f>
        <v>0</v>
      </c>
      <c r="K72" s="10">
        <f>produits!AC72</f>
        <v>0</v>
      </c>
      <c r="L72" s="10">
        <f>produits!AF72</f>
        <v>595949.25</v>
      </c>
      <c r="M72" s="10">
        <f t="shared" si="14"/>
        <v>5655884.6200000001</v>
      </c>
      <c r="O72" s="5">
        <f t="shared" si="9"/>
        <v>75858.960000000894</v>
      </c>
    </row>
    <row r="73" spans="1:15" ht="14.1" customHeight="1" x14ac:dyDescent="0.25">
      <c r="A73" s="1" t="s">
        <v>144</v>
      </c>
      <c r="B73" s="1" t="s">
        <v>145</v>
      </c>
      <c r="C73" s="6">
        <f>charges!C73</f>
        <v>5988903.8599999994</v>
      </c>
      <c r="D73" s="10">
        <f>charges!Y73</f>
        <v>235985.6</v>
      </c>
      <c r="E73" s="10">
        <f>charges!Z73</f>
        <v>180000</v>
      </c>
      <c r="F73" s="10">
        <f>charges!AC73</f>
        <v>577894.6</v>
      </c>
      <c r="G73" s="10">
        <f t="shared" si="13"/>
        <v>4995023.66</v>
      </c>
      <c r="H73" s="6"/>
      <c r="I73" s="6">
        <f>produits!C73</f>
        <v>6454580.8499999996</v>
      </c>
      <c r="J73" s="10">
        <f>produits!AB73</f>
        <v>170000</v>
      </c>
      <c r="K73" s="10">
        <f>produits!AC73</f>
        <v>0</v>
      </c>
      <c r="L73" s="10">
        <f>produits!AF73</f>
        <v>577894.6</v>
      </c>
      <c r="M73" s="10">
        <f t="shared" si="14"/>
        <v>5706686.25</v>
      </c>
      <c r="O73" s="5">
        <f t="shared" si="9"/>
        <v>711662.58999999985</v>
      </c>
    </row>
    <row r="74" spans="1:15" ht="14.1" customHeight="1" x14ac:dyDescent="0.25">
      <c r="A74" s="1" t="s">
        <v>146</v>
      </c>
      <c r="B74" s="1" t="s">
        <v>147</v>
      </c>
      <c r="C74" s="6">
        <f>charges!C74</f>
        <v>5161118.6500000004</v>
      </c>
      <c r="D74" s="10">
        <f>charges!Y74</f>
        <v>0</v>
      </c>
      <c r="E74" s="10">
        <f>charges!Z74</f>
        <v>0</v>
      </c>
      <c r="F74" s="10">
        <f>charges!AC74</f>
        <v>472833.4</v>
      </c>
      <c r="G74" s="10">
        <f t="shared" si="13"/>
        <v>4688285.25</v>
      </c>
      <c r="H74" s="6"/>
      <c r="I74" s="6">
        <f>produits!C74</f>
        <v>5163458.08</v>
      </c>
      <c r="J74" s="10">
        <f>produits!AB74</f>
        <v>0</v>
      </c>
      <c r="K74" s="10">
        <f>produits!AC74</f>
        <v>0</v>
      </c>
      <c r="L74" s="10">
        <f>produits!AF74</f>
        <v>472833.4</v>
      </c>
      <c r="M74" s="10">
        <f t="shared" si="14"/>
        <v>4690624.68</v>
      </c>
      <c r="O74" s="5">
        <f t="shared" si="9"/>
        <v>2339.429999999702</v>
      </c>
    </row>
    <row r="75" spans="1:15" ht="14.1" customHeight="1" x14ac:dyDescent="0.25">
      <c r="A75" s="1" t="s">
        <v>148</v>
      </c>
      <c r="B75" s="1" t="s">
        <v>149</v>
      </c>
      <c r="C75" s="6">
        <f>charges!C75</f>
        <v>10693919.470000001</v>
      </c>
      <c r="D75" s="10">
        <f>charges!Y75</f>
        <v>23407.25</v>
      </c>
      <c r="E75" s="10">
        <f>charges!Z75</f>
        <v>0</v>
      </c>
      <c r="F75" s="10">
        <f>charges!AC75</f>
        <v>1536122.25</v>
      </c>
      <c r="G75" s="10">
        <f t="shared" si="13"/>
        <v>9134389.9700000007</v>
      </c>
      <c r="H75" s="6"/>
      <c r="I75" s="6">
        <f>produits!C75</f>
        <v>11308320.299999999</v>
      </c>
      <c r="J75" s="10">
        <f>produits!AB75</f>
        <v>23407.25</v>
      </c>
      <c r="K75" s="10">
        <f>produits!AC75</f>
        <v>0</v>
      </c>
      <c r="L75" s="10">
        <f>produits!AF75</f>
        <v>1536122.25</v>
      </c>
      <c r="M75" s="10">
        <f t="shared" si="14"/>
        <v>9748790.7999999989</v>
      </c>
      <c r="O75" s="5">
        <f t="shared" si="9"/>
        <v>614400.82999999821</v>
      </c>
    </row>
    <row r="76" spans="1:15" ht="14.1" customHeight="1" x14ac:dyDescent="0.25">
      <c r="A76" s="1">
        <v>2162</v>
      </c>
      <c r="B76" s="1" t="s">
        <v>151</v>
      </c>
      <c r="C76" s="6">
        <f>charges!C76</f>
        <v>9044715.9700000007</v>
      </c>
      <c r="D76" s="10">
        <f>charges!Y76</f>
        <v>167820.25</v>
      </c>
      <c r="E76" s="10">
        <f>charges!Z76</f>
        <v>173200</v>
      </c>
      <c r="F76" s="10">
        <f>charges!AC76</f>
        <v>1833020.95</v>
      </c>
      <c r="G76" s="10">
        <f t="shared" si="13"/>
        <v>6870674.7700000005</v>
      </c>
      <c r="H76" s="6"/>
      <c r="I76" s="6">
        <f>produits!C76</f>
        <v>9320282.1600000001</v>
      </c>
      <c r="J76" s="10">
        <f>produits!AB76</f>
        <v>0</v>
      </c>
      <c r="K76" s="10">
        <f>produits!AC76</f>
        <v>0</v>
      </c>
      <c r="L76" s="10">
        <f>produits!AF76</f>
        <v>1833020.95</v>
      </c>
      <c r="M76" s="10">
        <f t="shared" si="14"/>
        <v>7487261.21</v>
      </c>
      <c r="O76" s="5">
        <f t="shared" si="9"/>
        <v>616586.43999999948</v>
      </c>
    </row>
    <row r="77" spans="1:15" ht="14.1" customHeight="1" x14ac:dyDescent="0.25">
      <c r="A77" s="1">
        <v>2163</v>
      </c>
      <c r="B77" s="1" t="s">
        <v>422</v>
      </c>
      <c r="C77" s="6">
        <f>charges!C77</f>
        <v>17057666.82</v>
      </c>
      <c r="D77" s="10">
        <f>charges!Y77</f>
        <v>747042.8</v>
      </c>
      <c r="E77" s="10">
        <f>charges!Z77</f>
        <v>0</v>
      </c>
      <c r="F77" s="10">
        <f>charges!AC77</f>
        <v>1834019.4</v>
      </c>
      <c r="G77" s="10">
        <f t="shared" si="13"/>
        <v>14476604.619999999</v>
      </c>
      <c r="H77" s="6"/>
      <c r="I77" s="6">
        <f>produits!C77</f>
        <v>17324329.149999999</v>
      </c>
      <c r="J77" s="10">
        <f>produits!AB77</f>
        <v>0</v>
      </c>
      <c r="K77" s="10">
        <f>produits!AC77</f>
        <v>0</v>
      </c>
      <c r="L77" s="10">
        <f>produits!AF77</f>
        <v>1834019.4</v>
      </c>
      <c r="M77" s="10">
        <f t="shared" si="14"/>
        <v>15490309.749999998</v>
      </c>
      <c r="O77" s="5">
        <f t="shared" si="9"/>
        <v>1013705.129999999</v>
      </c>
    </row>
    <row r="78" spans="1:15" ht="14.1" customHeight="1" x14ac:dyDescent="0.25">
      <c r="C78" s="5"/>
      <c r="D78" s="10"/>
      <c r="E78" s="10"/>
      <c r="F78" s="10"/>
      <c r="G78" s="10"/>
      <c r="H78" s="6"/>
      <c r="I78" s="5"/>
      <c r="J78" s="10"/>
      <c r="K78" s="10"/>
      <c r="L78" s="10"/>
      <c r="M78" s="10"/>
      <c r="O78" s="5"/>
    </row>
    <row r="79" spans="1:15" s="2" customFormat="1" ht="14.1" customHeight="1" x14ac:dyDescent="0.25">
      <c r="B79" s="2" t="s">
        <v>152</v>
      </c>
      <c r="C79" s="5">
        <f>SUM(C80:C107)</f>
        <v>607166317.53999984</v>
      </c>
      <c r="D79" s="9">
        <f>SUM(D80:D107)</f>
        <v>4948583.17</v>
      </c>
      <c r="E79" s="9">
        <f>SUM(E80:E107)</f>
        <v>1775607.3499999999</v>
      </c>
      <c r="F79" s="9">
        <f>SUM(F80:F107)</f>
        <v>53191178.32</v>
      </c>
      <c r="G79" s="9">
        <f>SUM(G80:G107)</f>
        <v>547250948.70000005</v>
      </c>
      <c r="H79" s="5"/>
      <c r="I79" s="5">
        <f>SUM(I80:I107)</f>
        <v>620365708.57000005</v>
      </c>
      <c r="J79" s="9">
        <f>SUM(J80:J107)</f>
        <v>3816040.06</v>
      </c>
      <c r="K79" s="9">
        <f>SUM(K80:K107)</f>
        <v>1281059.75</v>
      </c>
      <c r="L79" s="9">
        <f>SUM(L80:L107)</f>
        <v>53191178.32</v>
      </c>
      <c r="M79" s="9">
        <f>SUM(M80:M107)</f>
        <v>562077430.44000006</v>
      </c>
      <c r="N79" s="9"/>
      <c r="O79" s="9">
        <f>SUM(O80:O107)</f>
        <v>14826481.740000067</v>
      </c>
    </row>
    <row r="80" spans="1:15" ht="14.1" customHeight="1" x14ac:dyDescent="0.25">
      <c r="A80" s="1" t="s">
        <v>153</v>
      </c>
      <c r="B80" s="1" t="s">
        <v>154</v>
      </c>
      <c r="C80" s="6">
        <f>charges!C80</f>
        <v>4747800.93</v>
      </c>
      <c r="D80" s="10">
        <f>charges!Y80</f>
        <v>259504</v>
      </c>
      <c r="E80" s="10">
        <f>charges!Z80</f>
        <v>70000</v>
      </c>
      <c r="F80" s="10">
        <f>charges!AC80</f>
        <v>642552.5</v>
      </c>
      <c r="G80" s="10">
        <f t="shared" ref="G80:G104" si="15">C80-D80-E80-F80</f>
        <v>3775744.4299999997</v>
      </c>
      <c r="H80" s="6"/>
      <c r="I80" s="6">
        <f>produits!C80</f>
        <v>5395494.0499999998</v>
      </c>
      <c r="J80" s="10">
        <f>produits!AB80</f>
        <v>283032.95</v>
      </c>
      <c r="K80" s="10">
        <f>produits!AC80</f>
        <v>14340</v>
      </c>
      <c r="L80" s="10">
        <f>produits!AF80</f>
        <v>642552.5</v>
      </c>
      <c r="M80" s="10">
        <f t="shared" ref="M80:M104" si="16">I80-J80-K80-L80</f>
        <v>4455568.5999999996</v>
      </c>
      <c r="O80" s="5">
        <f t="shared" si="9"/>
        <v>679824.16999999993</v>
      </c>
    </row>
    <row r="81" spans="1:15" ht="14.1" customHeight="1" x14ac:dyDescent="0.25">
      <c r="A81" s="1" t="s">
        <v>155</v>
      </c>
      <c r="B81" s="1" t="s">
        <v>156</v>
      </c>
      <c r="C81" s="6">
        <f>charges!C81</f>
        <v>3631601.6599999997</v>
      </c>
      <c r="D81" s="10">
        <f>charges!Y81</f>
        <v>0</v>
      </c>
      <c r="E81" s="10">
        <f>charges!Z81</f>
        <v>0</v>
      </c>
      <c r="F81" s="10">
        <f>charges!AC81</f>
        <v>475981.17</v>
      </c>
      <c r="G81" s="10">
        <f t="shared" si="15"/>
        <v>3155620.4899999998</v>
      </c>
      <c r="H81" s="6"/>
      <c r="I81" s="6">
        <f>produits!C81</f>
        <v>3866198.1200000006</v>
      </c>
      <c r="J81" s="10">
        <f>produits!AB81</f>
        <v>0</v>
      </c>
      <c r="K81" s="10">
        <f>produits!AC81</f>
        <v>0</v>
      </c>
      <c r="L81" s="10">
        <f>produits!AF81</f>
        <v>475981.17</v>
      </c>
      <c r="M81" s="10">
        <f t="shared" si="16"/>
        <v>3390216.9500000007</v>
      </c>
      <c r="O81" s="5">
        <f t="shared" si="9"/>
        <v>234596.46000000089</v>
      </c>
    </row>
    <row r="82" spans="1:15" ht="14.1" customHeight="1" x14ac:dyDescent="0.25">
      <c r="A82" s="1" t="s">
        <v>157</v>
      </c>
      <c r="B82" s="1" t="s">
        <v>158</v>
      </c>
      <c r="C82" s="6">
        <f>charges!C82</f>
        <v>10803107.32</v>
      </c>
      <c r="D82" s="10">
        <f>charges!Y82</f>
        <v>80000</v>
      </c>
      <c r="E82" s="10">
        <f>charges!Z82</f>
        <v>0</v>
      </c>
      <c r="F82" s="10">
        <f>charges!AC82</f>
        <v>872733.95</v>
      </c>
      <c r="G82" s="10">
        <f t="shared" si="15"/>
        <v>9850373.370000001</v>
      </c>
      <c r="H82" s="6"/>
      <c r="I82" s="6">
        <f>produits!C82</f>
        <v>11169710.890000001</v>
      </c>
      <c r="J82" s="10">
        <f>produits!AB82</f>
        <v>0</v>
      </c>
      <c r="K82" s="10">
        <f>produits!AC82</f>
        <v>5999</v>
      </c>
      <c r="L82" s="10">
        <f>produits!AF82</f>
        <v>872733.95</v>
      </c>
      <c r="M82" s="10">
        <f t="shared" si="16"/>
        <v>10290977.940000001</v>
      </c>
      <c r="O82" s="5">
        <f t="shared" si="9"/>
        <v>440604.5700000003</v>
      </c>
    </row>
    <row r="83" spans="1:15" ht="14.1" customHeight="1" x14ac:dyDescent="0.25">
      <c r="A83" s="1" t="s">
        <v>159</v>
      </c>
      <c r="B83" s="1" t="s">
        <v>160</v>
      </c>
      <c r="C83" s="6">
        <f>charges!C83</f>
        <v>13100538.58</v>
      </c>
      <c r="D83" s="10">
        <f>charges!Y83</f>
        <v>0</v>
      </c>
      <c r="E83" s="10">
        <f>charges!Z83</f>
        <v>0</v>
      </c>
      <c r="F83" s="10">
        <f>charges!AC83</f>
        <v>607524.25</v>
      </c>
      <c r="G83" s="10">
        <f t="shared" si="15"/>
        <v>12493014.33</v>
      </c>
      <c r="H83" s="6"/>
      <c r="I83" s="6">
        <f>produits!C83</f>
        <v>13195210.389999999</v>
      </c>
      <c r="J83" s="10">
        <f>produits!AB83</f>
        <v>578343.52</v>
      </c>
      <c r="K83" s="10">
        <f>produits!AC83</f>
        <v>0</v>
      </c>
      <c r="L83" s="10">
        <f>produits!AF83</f>
        <v>607524.25</v>
      </c>
      <c r="M83" s="10">
        <f t="shared" si="16"/>
        <v>12009342.619999999</v>
      </c>
      <c r="O83" s="5">
        <f t="shared" si="9"/>
        <v>-483671.71000000089</v>
      </c>
    </row>
    <row r="84" spans="1:15" ht="14.1" customHeight="1" x14ac:dyDescent="0.25">
      <c r="A84" s="1" t="s">
        <v>161</v>
      </c>
      <c r="B84" s="1" t="s">
        <v>162</v>
      </c>
      <c r="C84" s="6">
        <f>charges!C84</f>
        <v>3616548.44</v>
      </c>
      <c r="D84" s="10">
        <f>charges!Y84</f>
        <v>60</v>
      </c>
      <c r="E84" s="10">
        <f>charges!Z84</f>
        <v>0</v>
      </c>
      <c r="F84" s="10">
        <f>charges!AC84</f>
        <v>206054.2</v>
      </c>
      <c r="G84" s="10">
        <f t="shared" si="15"/>
        <v>3410434.2399999998</v>
      </c>
      <c r="H84" s="6"/>
      <c r="I84" s="6">
        <f>produits!C84</f>
        <v>3331021.6</v>
      </c>
      <c r="J84" s="10">
        <f>produits!AB84</f>
        <v>0</v>
      </c>
      <c r="K84" s="10">
        <f>produits!AC84</f>
        <v>0</v>
      </c>
      <c r="L84" s="10">
        <f>produits!AF84</f>
        <v>206054.2</v>
      </c>
      <c r="M84" s="10">
        <f t="shared" si="16"/>
        <v>3124967.4</v>
      </c>
      <c r="O84" s="5">
        <f t="shared" si="9"/>
        <v>-285466.83999999985</v>
      </c>
    </row>
    <row r="85" spans="1:15" ht="14.1" customHeight="1" x14ac:dyDescent="0.25">
      <c r="A85" s="1" t="s">
        <v>163</v>
      </c>
      <c r="B85" s="1" t="s">
        <v>164</v>
      </c>
      <c r="C85" s="6">
        <f>charges!C85</f>
        <v>14213457.789999999</v>
      </c>
      <c r="D85" s="10">
        <f>charges!Y85</f>
        <v>386124.15</v>
      </c>
      <c r="E85" s="10">
        <f>charges!Z85</f>
        <v>150000</v>
      </c>
      <c r="F85" s="10">
        <f>charges!AC85</f>
        <v>800456.9</v>
      </c>
      <c r="G85" s="10">
        <f t="shared" si="15"/>
        <v>12876876.739999998</v>
      </c>
      <c r="H85" s="6"/>
      <c r="I85" s="6">
        <f>produits!C85</f>
        <v>14218477.600000001</v>
      </c>
      <c r="J85" s="10">
        <f>produits!AB85</f>
        <v>306011.3</v>
      </c>
      <c r="K85" s="10">
        <f>produits!AC85</f>
        <v>0</v>
      </c>
      <c r="L85" s="10">
        <f>produits!AF85</f>
        <v>800456.9</v>
      </c>
      <c r="M85" s="10">
        <f t="shared" si="16"/>
        <v>13112009.4</v>
      </c>
      <c r="O85" s="5">
        <f t="shared" si="9"/>
        <v>235132.66000000201</v>
      </c>
    </row>
    <row r="86" spans="1:15" ht="14.1" customHeight="1" x14ac:dyDescent="0.25">
      <c r="A86" s="1" t="s">
        <v>165</v>
      </c>
      <c r="B86" s="1" t="s">
        <v>166</v>
      </c>
      <c r="C86" s="6">
        <f>charges!C86</f>
        <v>6756853.2600000007</v>
      </c>
      <c r="D86" s="10">
        <f>charges!Y86</f>
        <v>0</v>
      </c>
      <c r="E86" s="10">
        <f>charges!Z86</f>
        <v>0</v>
      </c>
      <c r="F86" s="10">
        <f>charges!AC86</f>
        <v>1213899.05</v>
      </c>
      <c r="G86" s="10">
        <f t="shared" si="15"/>
        <v>5542954.2100000009</v>
      </c>
      <c r="H86" s="6"/>
      <c r="I86" s="6">
        <f>produits!C86</f>
        <v>7344264.1200000001</v>
      </c>
      <c r="J86" s="10">
        <f>produits!AB86</f>
        <v>34215.870000000003</v>
      </c>
      <c r="K86" s="10">
        <f>produits!AC86</f>
        <v>0</v>
      </c>
      <c r="L86" s="10">
        <f>produits!AF86</f>
        <v>1213899.05</v>
      </c>
      <c r="M86" s="10">
        <f t="shared" si="16"/>
        <v>6096149.2000000002</v>
      </c>
      <c r="O86" s="5">
        <f t="shared" si="9"/>
        <v>553194.98999999929</v>
      </c>
    </row>
    <row r="87" spans="1:15" ht="14.1" customHeight="1" x14ac:dyDescent="0.25">
      <c r="A87" s="1" t="s">
        <v>167</v>
      </c>
      <c r="B87" s="1" t="s">
        <v>168</v>
      </c>
      <c r="C87" s="6">
        <f>charges!C87</f>
        <v>5528778.2699999996</v>
      </c>
      <c r="D87" s="10">
        <f>charges!Y87</f>
        <v>140047.5</v>
      </c>
      <c r="E87" s="10">
        <f>charges!Z87</f>
        <v>0</v>
      </c>
      <c r="F87" s="10">
        <f>charges!AC87</f>
        <v>497358.8</v>
      </c>
      <c r="G87" s="10">
        <f t="shared" si="15"/>
        <v>4891371.97</v>
      </c>
      <c r="H87" s="6"/>
      <c r="I87" s="6">
        <f>produits!C87</f>
        <v>5963027.75</v>
      </c>
      <c r="J87" s="10">
        <f>produits!AB87</f>
        <v>3000</v>
      </c>
      <c r="K87" s="10">
        <f>produits!AC87</f>
        <v>0</v>
      </c>
      <c r="L87" s="10">
        <f>produits!AF87</f>
        <v>497358.8</v>
      </c>
      <c r="M87" s="10">
        <f t="shared" si="16"/>
        <v>5462668.9500000002</v>
      </c>
      <c r="O87" s="5">
        <f t="shared" si="9"/>
        <v>571296.98000000045</v>
      </c>
    </row>
    <row r="88" spans="1:15" ht="14.1" customHeight="1" x14ac:dyDescent="0.25">
      <c r="A88" s="1" t="s">
        <v>169</v>
      </c>
      <c r="B88" s="1" t="s">
        <v>170</v>
      </c>
      <c r="C88" s="6">
        <f>charges!C88</f>
        <v>1684417.33</v>
      </c>
      <c r="D88" s="10">
        <f>charges!Y88</f>
        <v>376215.05</v>
      </c>
      <c r="E88" s="10">
        <f>charges!Z88</f>
        <v>0</v>
      </c>
      <c r="F88" s="10">
        <f>charges!AC88</f>
        <v>23564.95</v>
      </c>
      <c r="G88" s="10">
        <f t="shared" si="15"/>
        <v>1284637.33</v>
      </c>
      <c r="H88" s="6"/>
      <c r="I88" s="6">
        <f>produits!C88</f>
        <v>901603.43</v>
      </c>
      <c r="J88" s="10">
        <f>produits!AB88</f>
        <v>98000</v>
      </c>
      <c r="K88" s="10">
        <f>produits!AC88</f>
        <v>400000</v>
      </c>
      <c r="L88" s="10">
        <f>produits!AF88</f>
        <v>23564.95</v>
      </c>
      <c r="M88" s="10">
        <f t="shared" si="16"/>
        <v>380038.48000000004</v>
      </c>
      <c r="O88" s="5">
        <f t="shared" si="9"/>
        <v>-904598.85000000009</v>
      </c>
    </row>
    <row r="89" spans="1:15" ht="14.1" customHeight="1" x14ac:dyDescent="0.25">
      <c r="A89" s="1" t="s">
        <v>171</v>
      </c>
      <c r="B89" s="1" t="s">
        <v>172</v>
      </c>
      <c r="C89" s="6">
        <f>charges!C89</f>
        <v>264853579.11999995</v>
      </c>
      <c r="D89" s="10">
        <f>charges!Y89</f>
        <v>0</v>
      </c>
      <c r="E89" s="10">
        <f>charges!Z89</f>
        <v>0</v>
      </c>
      <c r="F89" s="10">
        <f>charges!AC89</f>
        <v>29609996.649999999</v>
      </c>
      <c r="G89" s="10">
        <f t="shared" si="15"/>
        <v>235243582.46999994</v>
      </c>
      <c r="H89" s="6"/>
      <c r="I89" s="6">
        <f>produits!C89</f>
        <v>266349286.02000001</v>
      </c>
      <c r="J89" s="10">
        <f>produits!AB89</f>
        <v>0</v>
      </c>
      <c r="K89" s="10">
        <f>produits!AC89</f>
        <v>0</v>
      </c>
      <c r="L89" s="10">
        <f>produits!AF89</f>
        <v>29609996.649999999</v>
      </c>
      <c r="M89" s="10">
        <f t="shared" si="16"/>
        <v>236739289.37</v>
      </c>
      <c r="O89" s="5">
        <f t="shared" si="9"/>
        <v>1495706.9000000656</v>
      </c>
    </row>
    <row r="90" spans="1:15" ht="14.1" customHeight="1" x14ac:dyDescent="0.25">
      <c r="A90" s="1" t="s">
        <v>173</v>
      </c>
      <c r="B90" s="1" t="s">
        <v>174</v>
      </c>
      <c r="C90" s="6">
        <f>charges!C90</f>
        <v>15990513.98</v>
      </c>
      <c r="D90" s="10">
        <f>charges!Y90</f>
        <v>0</v>
      </c>
      <c r="E90" s="10">
        <f>charges!Z90</f>
        <v>0</v>
      </c>
      <c r="F90" s="10">
        <f>charges!AC90</f>
        <v>786273.13</v>
      </c>
      <c r="G90" s="10">
        <f t="shared" si="15"/>
        <v>15204240.85</v>
      </c>
      <c r="H90" s="6"/>
      <c r="I90" s="6">
        <f>produits!C90</f>
        <v>16120634.050000001</v>
      </c>
      <c r="J90" s="10">
        <f>produits!AB90</f>
        <v>0</v>
      </c>
      <c r="K90" s="10">
        <f>produits!AC90</f>
        <v>0</v>
      </c>
      <c r="L90" s="10">
        <f>produits!AF90</f>
        <v>786273.13</v>
      </c>
      <c r="M90" s="10">
        <f t="shared" si="16"/>
        <v>15334360.92</v>
      </c>
      <c r="O90" s="5">
        <f t="shared" si="9"/>
        <v>130120.0700000003</v>
      </c>
    </row>
    <row r="91" spans="1:15" ht="14.1" customHeight="1" x14ac:dyDescent="0.25">
      <c r="A91" s="1" t="s">
        <v>175</v>
      </c>
      <c r="B91" s="1" t="s">
        <v>176</v>
      </c>
      <c r="C91" s="6">
        <f>charges!C91</f>
        <v>18257244</v>
      </c>
      <c r="D91" s="10">
        <f>charges!Y91</f>
        <v>71192</v>
      </c>
      <c r="E91" s="10">
        <f>charges!Z91</f>
        <v>0</v>
      </c>
      <c r="F91" s="10">
        <f>charges!AC91</f>
        <v>277300</v>
      </c>
      <c r="G91" s="10">
        <f t="shared" si="15"/>
        <v>17908752</v>
      </c>
      <c r="H91" s="6"/>
      <c r="I91" s="6">
        <f>produits!C91</f>
        <v>18389295</v>
      </c>
      <c r="J91" s="10">
        <f>produits!AB91</f>
        <v>0</v>
      </c>
      <c r="K91" s="10">
        <f>produits!AC91</f>
        <v>680000</v>
      </c>
      <c r="L91" s="10">
        <f>produits!AF91</f>
        <v>277300</v>
      </c>
      <c r="M91" s="10">
        <f t="shared" si="16"/>
        <v>17431995</v>
      </c>
      <c r="O91" s="5">
        <f t="shared" ref="O91:O142" si="17">M91-G91</f>
        <v>-476757</v>
      </c>
    </row>
    <row r="92" spans="1:15" ht="14.1" customHeight="1" x14ac:dyDescent="0.25">
      <c r="A92" s="1" t="s">
        <v>177</v>
      </c>
      <c r="B92" s="1" t="s">
        <v>178</v>
      </c>
      <c r="C92" s="6">
        <f>charges!C92</f>
        <v>8416762.1600000001</v>
      </c>
      <c r="D92" s="10">
        <f>charges!Y92</f>
        <v>160842.5</v>
      </c>
      <c r="E92" s="10">
        <f>charges!Z92</f>
        <v>0</v>
      </c>
      <c r="F92" s="10">
        <f>charges!AC92</f>
        <v>679007</v>
      </c>
      <c r="G92" s="10">
        <f t="shared" si="15"/>
        <v>7576912.6600000001</v>
      </c>
      <c r="H92" s="6"/>
      <c r="I92" s="6">
        <f>produits!C92</f>
        <v>8964136.5399999991</v>
      </c>
      <c r="J92" s="10">
        <f>produits!AB92</f>
        <v>0</v>
      </c>
      <c r="K92" s="10">
        <f>produits!AC92</f>
        <v>179710.75</v>
      </c>
      <c r="L92" s="10">
        <f>produits!AF92</f>
        <v>679007</v>
      </c>
      <c r="M92" s="10">
        <f t="shared" si="16"/>
        <v>8105418.7899999991</v>
      </c>
      <c r="O92" s="5">
        <f t="shared" si="17"/>
        <v>528506.12999999896</v>
      </c>
    </row>
    <row r="93" spans="1:15" ht="14.1" customHeight="1" x14ac:dyDescent="0.25">
      <c r="A93" s="1" t="s">
        <v>179</v>
      </c>
      <c r="B93" s="1" t="s">
        <v>180</v>
      </c>
      <c r="C93" s="6">
        <f>charges!C93</f>
        <v>41363444.200000003</v>
      </c>
      <c r="D93" s="10">
        <f>charges!Y93</f>
        <v>902361.14</v>
      </c>
      <c r="E93" s="10">
        <f>charges!Z93</f>
        <v>46837.65</v>
      </c>
      <c r="F93" s="10">
        <f>charges!AC93</f>
        <v>4512292.93</v>
      </c>
      <c r="G93" s="10">
        <f t="shared" si="15"/>
        <v>35901952.480000004</v>
      </c>
      <c r="H93" s="6"/>
      <c r="I93" s="6">
        <f>produits!C93</f>
        <v>44382579.890000001</v>
      </c>
      <c r="J93" s="10">
        <f>produits!AB93</f>
        <v>916091.17</v>
      </c>
      <c r="K93" s="10">
        <f>produits!AC93</f>
        <v>0</v>
      </c>
      <c r="L93" s="10">
        <f>produits!AF93</f>
        <v>4512292.93</v>
      </c>
      <c r="M93" s="10">
        <f t="shared" si="16"/>
        <v>38954195.789999999</v>
      </c>
      <c r="O93" s="5">
        <f t="shared" si="17"/>
        <v>3052243.3099999949</v>
      </c>
    </row>
    <row r="94" spans="1:15" ht="14.1" customHeight="1" x14ac:dyDescent="0.25">
      <c r="A94" s="1" t="s">
        <v>181</v>
      </c>
      <c r="B94" s="1" t="s">
        <v>182</v>
      </c>
      <c r="C94" s="6">
        <f>charges!C94</f>
        <v>7459844.7700000005</v>
      </c>
      <c r="D94" s="10">
        <f>charges!Y94</f>
        <v>0</v>
      </c>
      <c r="E94" s="10">
        <f>charges!Z94</f>
        <v>0</v>
      </c>
      <c r="F94" s="10">
        <f>charges!AC94</f>
        <v>765645.2</v>
      </c>
      <c r="G94" s="10">
        <f t="shared" si="15"/>
        <v>6694199.5700000003</v>
      </c>
      <c r="H94" s="6"/>
      <c r="I94" s="6">
        <f>produits!C94</f>
        <v>7240707.2600000007</v>
      </c>
      <c r="J94" s="10">
        <f>produits!AB94</f>
        <v>0</v>
      </c>
      <c r="K94" s="10">
        <f>produits!AC94</f>
        <v>0</v>
      </c>
      <c r="L94" s="10">
        <f>produits!AF94</f>
        <v>765645.2</v>
      </c>
      <c r="M94" s="10">
        <f t="shared" si="16"/>
        <v>6475062.0600000005</v>
      </c>
      <c r="O94" s="5">
        <f t="shared" si="17"/>
        <v>-219137.50999999978</v>
      </c>
    </row>
    <row r="95" spans="1:15" ht="14.1" customHeight="1" x14ac:dyDescent="0.25">
      <c r="A95" s="1" t="s">
        <v>183</v>
      </c>
      <c r="B95" s="1" t="s">
        <v>184</v>
      </c>
      <c r="C95" s="6">
        <f>charges!C95</f>
        <v>10802309.629999999</v>
      </c>
      <c r="D95" s="10">
        <f>charges!Y95</f>
        <v>20</v>
      </c>
      <c r="E95" s="10">
        <f>charges!Z95</f>
        <v>0</v>
      </c>
      <c r="F95" s="10">
        <f>charges!AC95</f>
        <v>1090239.7</v>
      </c>
      <c r="G95" s="10">
        <f t="shared" si="15"/>
        <v>9712049.9299999997</v>
      </c>
      <c r="H95" s="6"/>
      <c r="I95" s="6">
        <f>produits!C95</f>
        <v>11904281.500000002</v>
      </c>
      <c r="J95" s="10">
        <f>produits!AB95</f>
        <v>56321</v>
      </c>
      <c r="K95" s="10">
        <f>produits!AC95</f>
        <v>0</v>
      </c>
      <c r="L95" s="10">
        <f>produits!AF95</f>
        <v>1090239.7</v>
      </c>
      <c r="M95" s="10">
        <f t="shared" si="16"/>
        <v>10757720.800000003</v>
      </c>
      <c r="O95" s="5">
        <f t="shared" si="17"/>
        <v>1045670.8700000029</v>
      </c>
    </row>
    <row r="96" spans="1:15" ht="14.1" customHeight="1" x14ac:dyDescent="0.25">
      <c r="A96" s="1" t="s">
        <v>185</v>
      </c>
      <c r="B96" s="1" t="s">
        <v>186</v>
      </c>
      <c r="C96" s="6">
        <f>charges!C96</f>
        <v>760036.39</v>
      </c>
      <c r="D96" s="10">
        <f>charges!Y96</f>
        <v>55536.33</v>
      </c>
      <c r="E96" s="10">
        <f>charges!Z96</f>
        <v>0</v>
      </c>
      <c r="F96" s="10">
        <f>charges!AC96</f>
        <v>0</v>
      </c>
      <c r="G96" s="10">
        <f t="shared" si="15"/>
        <v>704500.06</v>
      </c>
      <c r="H96" s="6"/>
      <c r="I96" s="6">
        <f>produits!C96</f>
        <v>853458.27</v>
      </c>
      <c r="J96" s="10">
        <f>produits!AB96</f>
        <v>0</v>
      </c>
      <c r="K96" s="10">
        <f>produits!AC96</f>
        <v>0</v>
      </c>
      <c r="L96" s="10">
        <f>produits!AF96</f>
        <v>0</v>
      </c>
      <c r="M96" s="10">
        <f t="shared" si="16"/>
        <v>853458.27</v>
      </c>
      <c r="O96" s="5">
        <f t="shared" si="17"/>
        <v>148958.20999999996</v>
      </c>
    </row>
    <row r="97" spans="1:15" ht="14.1" customHeight="1" x14ac:dyDescent="0.25">
      <c r="A97" s="1" t="s">
        <v>187</v>
      </c>
      <c r="B97" s="1" t="s">
        <v>188</v>
      </c>
      <c r="C97" s="6">
        <f>charges!C97</f>
        <v>3414715.2199999997</v>
      </c>
      <c r="D97" s="10">
        <f>charges!Y97</f>
        <v>4068</v>
      </c>
      <c r="E97" s="10">
        <f>charges!Z97</f>
        <v>0</v>
      </c>
      <c r="F97" s="10">
        <f>charges!AC97</f>
        <v>156410.29999999999</v>
      </c>
      <c r="G97" s="10">
        <f t="shared" si="15"/>
        <v>3254236.92</v>
      </c>
      <c r="H97" s="6"/>
      <c r="I97" s="6">
        <f>produits!C97</f>
        <v>3600830.9799999995</v>
      </c>
      <c r="J97" s="10">
        <f>produits!AB97</f>
        <v>0</v>
      </c>
      <c r="K97" s="10">
        <f>produits!AC97</f>
        <v>200</v>
      </c>
      <c r="L97" s="10">
        <f>produits!AF97</f>
        <v>156410.29999999999</v>
      </c>
      <c r="M97" s="10">
        <f t="shared" si="16"/>
        <v>3444220.6799999997</v>
      </c>
      <c r="O97" s="5">
        <f t="shared" si="17"/>
        <v>189983.75999999978</v>
      </c>
    </row>
    <row r="98" spans="1:15" ht="14.1" customHeight="1" x14ac:dyDescent="0.25">
      <c r="A98" s="1" t="s">
        <v>189</v>
      </c>
      <c r="B98" s="1" t="s">
        <v>190</v>
      </c>
      <c r="C98" s="6">
        <f>charges!C98</f>
        <v>13240490.309999999</v>
      </c>
      <c r="D98" s="10">
        <f>charges!Y98</f>
        <v>0</v>
      </c>
      <c r="E98" s="10">
        <f>charges!Z98</f>
        <v>700000</v>
      </c>
      <c r="F98" s="10">
        <f>charges!AC98</f>
        <v>705820.05</v>
      </c>
      <c r="G98" s="10">
        <f t="shared" si="15"/>
        <v>11834670.259999998</v>
      </c>
      <c r="H98" s="6"/>
      <c r="I98" s="6">
        <f>produits!C98</f>
        <v>13676472.999999998</v>
      </c>
      <c r="J98" s="10">
        <f>produits!AB98</f>
        <v>0</v>
      </c>
      <c r="K98" s="10">
        <f>produits!AC98</f>
        <v>0</v>
      </c>
      <c r="L98" s="10">
        <f>produits!AF98</f>
        <v>705820.05</v>
      </c>
      <c r="M98" s="10">
        <f t="shared" si="16"/>
        <v>12970652.949999997</v>
      </c>
      <c r="O98" s="5">
        <f t="shared" si="17"/>
        <v>1135982.6899999995</v>
      </c>
    </row>
    <row r="99" spans="1:15" ht="14.1" customHeight="1" x14ac:dyDescent="0.25">
      <c r="A99" s="1" t="s">
        <v>191</v>
      </c>
      <c r="B99" s="1" t="s">
        <v>192</v>
      </c>
      <c r="C99" s="6">
        <f>charges!C99</f>
        <v>492954.02</v>
      </c>
      <c r="D99" s="10">
        <f>charges!Y99</f>
        <v>-232.3</v>
      </c>
      <c r="E99" s="10">
        <f>charges!Z99</f>
        <v>0</v>
      </c>
      <c r="F99" s="10">
        <f>charges!AC99</f>
        <v>0</v>
      </c>
      <c r="G99" s="10">
        <f t="shared" si="15"/>
        <v>493186.32</v>
      </c>
      <c r="H99" s="6"/>
      <c r="I99" s="6">
        <f>produits!C99</f>
        <v>502875.81</v>
      </c>
      <c r="J99" s="10">
        <f>produits!AB99</f>
        <v>0</v>
      </c>
      <c r="K99" s="10">
        <f>produits!AC99</f>
        <v>0</v>
      </c>
      <c r="L99" s="10">
        <f>produits!AF99</f>
        <v>0</v>
      </c>
      <c r="M99" s="10">
        <f t="shared" si="16"/>
        <v>502875.81</v>
      </c>
      <c r="O99" s="5">
        <f t="shared" si="17"/>
        <v>9689.4899999999907</v>
      </c>
    </row>
    <row r="100" spans="1:15" ht="14.1" customHeight="1" x14ac:dyDescent="0.25">
      <c r="A100" s="1" t="s">
        <v>193</v>
      </c>
      <c r="B100" s="1" t="s">
        <v>194</v>
      </c>
      <c r="C100" s="6">
        <f>charges!C100</f>
        <v>7109384.8399999999</v>
      </c>
      <c r="D100" s="10">
        <f>charges!Y100</f>
        <v>1012589.8</v>
      </c>
      <c r="E100" s="10">
        <f>charges!Z100</f>
        <v>500000</v>
      </c>
      <c r="F100" s="10">
        <f>charges!AC100</f>
        <v>457833</v>
      </c>
      <c r="G100" s="10">
        <f t="shared" si="15"/>
        <v>5138962.04</v>
      </c>
      <c r="H100" s="6"/>
      <c r="I100" s="6">
        <f>produits!C100</f>
        <v>7178137.3000000007</v>
      </c>
      <c r="J100" s="10">
        <f>produits!AB100</f>
        <v>789237.25</v>
      </c>
      <c r="K100" s="10">
        <f>produits!AC100</f>
        <v>0</v>
      </c>
      <c r="L100" s="10">
        <f>produits!AF100</f>
        <v>457833</v>
      </c>
      <c r="M100" s="10">
        <f t="shared" si="16"/>
        <v>5931067.0500000007</v>
      </c>
      <c r="O100" s="5">
        <f t="shared" si="17"/>
        <v>792105.01000000071</v>
      </c>
    </row>
    <row r="101" spans="1:15" ht="14.1" customHeight="1" x14ac:dyDescent="0.25">
      <c r="A101" s="1" t="s">
        <v>195</v>
      </c>
      <c r="B101" s="1" t="s">
        <v>196</v>
      </c>
      <c r="C101" s="6">
        <f>charges!C101</f>
        <v>76505505.409999996</v>
      </c>
      <c r="D101" s="10">
        <f>charges!Y101</f>
        <v>0</v>
      </c>
      <c r="E101" s="10">
        <f>charges!Z101</f>
        <v>0</v>
      </c>
      <c r="F101" s="10">
        <f>charges!AC101</f>
        <v>2797339.85</v>
      </c>
      <c r="G101" s="10">
        <f t="shared" si="15"/>
        <v>73708165.560000002</v>
      </c>
      <c r="H101" s="6"/>
      <c r="I101" s="6">
        <f>produits!C101</f>
        <v>77254737.299999997</v>
      </c>
      <c r="J101" s="10">
        <f>produits!AB101</f>
        <v>0</v>
      </c>
      <c r="K101" s="10">
        <f>produits!AC101</f>
        <v>0</v>
      </c>
      <c r="L101" s="10">
        <f>produits!AF101</f>
        <v>2797339.85</v>
      </c>
      <c r="M101" s="10">
        <f t="shared" si="16"/>
        <v>74457397.450000003</v>
      </c>
      <c r="O101" s="5">
        <f t="shared" si="17"/>
        <v>749231.8900000006</v>
      </c>
    </row>
    <row r="102" spans="1:15" ht="14.1" customHeight="1" x14ac:dyDescent="0.25">
      <c r="A102" s="1" t="s">
        <v>197</v>
      </c>
      <c r="B102" s="1" t="s">
        <v>198</v>
      </c>
      <c r="C102" s="6">
        <f>charges!C102</f>
        <v>350454.77999999997</v>
      </c>
      <c r="D102" s="10">
        <f>charges!Y102</f>
        <v>80004.25</v>
      </c>
      <c r="E102" s="10">
        <f>charges!Z102</f>
        <v>0</v>
      </c>
      <c r="F102" s="10">
        <f>charges!AC102</f>
        <v>0</v>
      </c>
      <c r="G102" s="10">
        <f t="shared" si="15"/>
        <v>270450.52999999997</v>
      </c>
      <c r="H102" s="6"/>
      <c r="I102" s="6">
        <f>produits!C102</f>
        <v>385606.52</v>
      </c>
      <c r="J102" s="10">
        <f>produits!AB102</f>
        <v>0</v>
      </c>
      <c r="K102" s="10">
        <f>produits!AC102</f>
        <v>0</v>
      </c>
      <c r="L102" s="10">
        <f>produits!AF102</f>
        <v>0</v>
      </c>
      <c r="M102" s="10">
        <f t="shared" si="16"/>
        <v>385606.52</v>
      </c>
      <c r="O102" s="5">
        <f t="shared" si="17"/>
        <v>115155.99000000005</v>
      </c>
    </row>
    <row r="103" spans="1:15" ht="14.1" customHeight="1" x14ac:dyDescent="0.25">
      <c r="A103" s="1" t="s">
        <v>199</v>
      </c>
      <c r="B103" s="1" t="s">
        <v>200</v>
      </c>
      <c r="C103" s="6">
        <f>charges!C103</f>
        <v>11852631.469999999</v>
      </c>
      <c r="D103" s="10">
        <f>charges!Y103</f>
        <v>1409523.55</v>
      </c>
      <c r="E103" s="10">
        <f>charges!Z103</f>
        <v>250000</v>
      </c>
      <c r="F103" s="10">
        <f>charges!AC103</f>
        <v>1059674.75</v>
      </c>
      <c r="G103" s="10">
        <f t="shared" si="15"/>
        <v>9133433.1699999981</v>
      </c>
      <c r="H103" s="6"/>
      <c r="I103" s="6">
        <f>produits!C103</f>
        <v>11877580.040000001</v>
      </c>
      <c r="J103" s="10">
        <f>produits!AB103</f>
        <v>747472</v>
      </c>
      <c r="K103" s="10">
        <f>produits!AC103</f>
        <v>0</v>
      </c>
      <c r="L103" s="10">
        <f>produits!AF103</f>
        <v>1059674.75</v>
      </c>
      <c r="M103" s="10">
        <f t="shared" si="16"/>
        <v>10070433.290000001</v>
      </c>
      <c r="O103" s="5">
        <f t="shared" si="17"/>
        <v>937000.12000000291</v>
      </c>
    </row>
    <row r="104" spans="1:15" ht="14.1" customHeight="1" x14ac:dyDescent="0.25">
      <c r="A104" s="1" t="s">
        <v>201</v>
      </c>
      <c r="B104" s="1" t="s">
        <v>202</v>
      </c>
      <c r="C104" s="6">
        <f>charges!C104</f>
        <v>8223556.3599999994</v>
      </c>
      <c r="D104" s="10">
        <f>charges!Y104</f>
        <v>10727.2</v>
      </c>
      <c r="E104" s="10">
        <f>charges!Z104</f>
        <v>0</v>
      </c>
      <c r="F104" s="10">
        <f>charges!AC104</f>
        <v>738745.39</v>
      </c>
      <c r="G104" s="10">
        <f t="shared" si="15"/>
        <v>7474083.7699999996</v>
      </c>
      <c r="H104" s="6"/>
      <c r="I104" s="6">
        <f>produits!C104</f>
        <v>8904357.1900000013</v>
      </c>
      <c r="J104" s="10">
        <f>produits!AB104</f>
        <v>0</v>
      </c>
      <c r="K104" s="10">
        <f>produits!AC104</f>
        <v>810</v>
      </c>
      <c r="L104" s="10">
        <f>produits!AF104</f>
        <v>738745.39</v>
      </c>
      <c r="M104" s="10">
        <f t="shared" si="16"/>
        <v>8164801.8000000017</v>
      </c>
      <c r="O104" s="5">
        <f t="shared" si="17"/>
        <v>690718.03000000212</v>
      </c>
    </row>
    <row r="105" spans="1:15" ht="14.1" customHeight="1" x14ac:dyDescent="0.25">
      <c r="A105" s="1">
        <v>2235</v>
      </c>
      <c r="B105" s="1" t="s">
        <v>203</v>
      </c>
      <c r="C105" s="6">
        <f>charges!C105</f>
        <v>4270061.58</v>
      </c>
      <c r="D105" s="10">
        <f>charges!Y105</f>
        <v>0</v>
      </c>
      <c r="E105" s="10">
        <f>charges!Z105</f>
        <v>58769.7</v>
      </c>
      <c r="F105" s="10">
        <f>charges!AC105</f>
        <v>291643</v>
      </c>
      <c r="G105" s="10">
        <f t="shared" ref="G105:G107" si="18">C105-D105-E105-F105</f>
        <v>3919648.88</v>
      </c>
      <c r="H105" s="6"/>
      <c r="I105" s="6">
        <f>produits!C105</f>
        <v>5314630.9000000004</v>
      </c>
      <c r="J105" s="10">
        <f>produits!AB105</f>
        <v>0</v>
      </c>
      <c r="K105" s="10">
        <f>produits!AC105</f>
        <v>0</v>
      </c>
      <c r="L105" s="10">
        <f>produits!AF105</f>
        <v>291643</v>
      </c>
      <c r="M105" s="10">
        <f t="shared" ref="M105:M107" si="19">I105-J105-K105-L105</f>
        <v>5022987.9000000004</v>
      </c>
      <c r="O105" s="5">
        <f t="shared" ref="O105:O107" si="20">M105-G105</f>
        <v>1103339.0200000005</v>
      </c>
    </row>
    <row r="106" spans="1:15" ht="14.1" customHeight="1" x14ac:dyDescent="0.25">
      <c r="A106" s="1">
        <v>2236</v>
      </c>
      <c r="B106" s="1" t="s">
        <v>448</v>
      </c>
      <c r="C106" s="6">
        <f>charges!C106</f>
        <v>40113581.800000004</v>
      </c>
      <c r="D106" s="10">
        <f>charges!Y106</f>
        <v>0</v>
      </c>
      <c r="E106" s="10">
        <f>charges!Z106</f>
        <v>0</v>
      </c>
      <c r="F106" s="10">
        <f>charges!AC106</f>
        <v>3467432.55</v>
      </c>
      <c r="G106" s="10">
        <f t="shared" ref="G106" si="21">C106-D106-E106-F106</f>
        <v>36646149.250000007</v>
      </c>
      <c r="H106" s="6"/>
      <c r="I106" s="6">
        <f>produits!C106</f>
        <v>42270002.32</v>
      </c>
      <c r="J106" s="10">
        <f>produits!AB106</f>
        <v>4315</v>
      </c>
      <c r="K106" s="10">
        <f>produits!AC106</f>
        <v>0</v>
      </c>
      <c r="L106" s="10">
        <f>produits!AF106</f>
        <v>3467432.55</v>
      </c>
      <c r="M106" s="10">
        <f t="shared" ref="M106" si="22">I106-J106-K106-L106</f>
        <v>38798254.770000003</v>
      </c>
      <c r="O106" s="5">
        <f t="shared" ref="O106" si="23">M106-G106</f>
        <v>2152105.5199999958</v>
      </c>
    </row>
    <row r="107" spans="1:15" ht="14.1" customHeight="1" x14ac:dyDescent="0.25">
      <c r="A107" s="1">
        <v>2237</v>
      </c>
      <c r="B107" s="1" t="s">
        <v>454</v>
      </c>
      <c r="C107" s="6">
        <f>charges!C107</f>
        <v>9606143.9199999999</v>
      </c>
      <c r="D107" s="10">
        <f>charges!Y107</f>
        <v>0</v>
      </c>
      <c r="E107" s="10">
        <f>charges!Z107</f>
        <v>0</v>
      </c>
      <c r="F107" s="10">
        <f>charges!AC107</f>
        <v>455399.05</v>
      </c>
      <c r="G107" s="10">
        <f t="shared" si="18"/>
        <v>9150744.8699999992</v>
      </c>
      <c r="H107" s="6"/>
      <c r="I107" s="6">
        <f>produits!C107</f>
        <v>9811090.7300000004</v>
      </c>
      <c r="J107" s="10">
        <f>produits!AB107</f>
        <v>0</v>
      </c>
      <c r="K107" s="10">
        <f>produits!AC107</f>
        <v>0</v>
      </c>
      <c r="L107" s="10">
        <f>produits!AF107</f>
        <v>455399.05</v>
      </c>
      <c r="M107" s="10">
        <f t="shared" si="19"/>
        <v>9355691.6799999997</v>
      </c>
      <c r="O107" s="5">
        <f t="shared" si="20"/>
        <v>204946.81000000052</v>
      </c>
    </row>
    <row r="108" spans="1:15" ht="14.1" customHeight="1" x14ac:dyDescent="0.25">
      <c r="C108" s="5"/>
      <c r="D108" s="10"/>
      <c r="E108" s="10"/>
      <c r="F108" s="10"/>
      <c r="G108" s="10"/>
      <c r="H108" s="6"/>
      <c r="I108" s="5"/>
      <c r="J108" s="10"/>
      <c r="K108" s="10"/>
      <c r="L108" s="10"/>
      <c r="M108" s="10"/>
      <c r="O108" s="5"/>
    </row>
    <row r="109" spans="1:15" s="2" customFormat="1" ht="14.1" customHeight="1" x14ac:dyDescent="0.25">
      <c r="B109" s="2" t="s">
        <v>204</v>
      </c>
      <c r="C109" s="5">
        <f>SUM(C110:C126)</f>
        <v>176127276.13999999</v>
      </c>
      <c r="D109" s="9">
        <f>SUM(D110:D126)</f>
        <v>5761604.9299999997</v>
      </c>
      <c r="E109" s="9">
        <f>SUM(E110:E126)</f>
        <v>1431383.2</v>
      </c>
      <c r="F109" s="9">
        <f>SUM(F110:F126)</f>
        <v>12209614.950000001</v>
      </c>
      <c r="G109" s="9">
        <f>SUM(G110:G126)</f>
        <v>156724673.06000003</v>
      </c>
      <c r="H109" s="5"/>
      <c r="I109" s="5">
        <f>SUM(I110:I126)</f>
        <v>179756177.81</v>
      </c>
      <c r="J109" s="9">
        <f>SUM(J110:J126)</f>
        <v>12524.15</v>
      </c>
      <c r="K109" s="9">
        <f>SUM(K110:K126)</f>
        <v>667596.80000000005</v>
      </c>
      <c r="L109" s="9">
        <f>SUM(L110:L126)</f>
        <v>12209614.950000001</v>
      </c>
      <c r="M109" s="9">
        <f>SUM(M110:M126)</f>
        <v>166866441.91</v>
      </c>
      <c r="N109" s="9"/>
      <c r="O109" s="9">
        <f>SUM(O110:O126)</f>
        <v>10141768.850000005</v>
      </c>
    </row>
    <row r="110" spans="1:15" ht="14.1" customHeight="1" x14ac:dyDescent="0.25">
      <c r="A110" s="1" t="s">
        <v>205</v>
      </c>
      <c r="B110" s="1" t="s">
        <v>206</v>
      </c>
      <c r="C110" s="6">
        <f>charges!C110</f>
        <v>6978122.0999999996</v>
      </c>
      <c r="D110" s="10">
        <f>charges!Y110</f>
        <v>0</v>
      </c>
      <c r="E110" s="10">
        <f>charges!Z110</f>
        <v>0</v>
      </c>
      <c r="F110" s="10">
        <f>charges!AC110</f>
        <v>859399.9</v>
      </c>
      <c r="G110" s="10">
        <f t="shared" ref="G110:G125" si="24">C110-D110-E110-F110</f>
        <v>6118722.1999999993</v>
      </c>
      <c r="H110" s="6"/>
      <c r="I110" s="6">
        <f>produits!C110</f>
        <v>7462964.4899999993</v>
      </c>
      <c r="J110" s="10">
        <f>produits!AB110</f>
        <v>0</v>
      </c>
      <c r="K110" s="10">
        <f>produits!AC110</f>
        <v>0</v>
      </c>
      <c r="L110" s="10">
        <f>produits!AF110</f>
        <v>859399.9</v>
      </c>
      <c r="M110" s="10">
        <f t="shared" ref="M110:M125" si="25">I110-J110-K110-L110</f>
        <v>6603564.5899999989</v>
      </c>
      <c r="O110" s="5">
        <f t="shared" si="17"/>
        <v>484842.38999999966</v>
      </c>
    </row>
    <row r="111" spans="1:15" ht="14.1" customHeight="1" x14ac:dyDescent="0.25">
      <c r="A111" s="1" t="s">
        <v>207</v>
      </c>
      <c r="B111" s="1" t="s">
        <v>208</v>
      </c>
      <c r="C111" s="6">
        <f>charges!C111</f>
        <v>23344008.720000003</v>
      </c>
      <c r="D111" s="10">
        <f>charges!Y111</f>
        <v>0</v>
      </c>
      <c r="E111" s="10">
        <f>charges!Z111</f>
        <v>1400000</v>
      </c>
      <c r="F111" s="10">
        <f>charges!AC111</f>
        <v>1488213.1</v>
      </c>
      <c r="G111" s="10">
        <f t="shared" si="24"/>
        <v>20455795.620000001</v>
      </c>
      <c r="H111" s="6"/>
      <c r="I111" s="6">
        <f>produits!C111</f>
        <v>23457880.98</v>
      </c>
      <c r="J111" s="10">
        <f>produits!AB111</f>
        <v>0</v>
      </c>
      <c r="K111" s="10">
        <f>produits!AC111</f>
        <v>0</v>
      </c>
      <c r="L111" s="10">
        <f>produits!AF111</f>
        <v>1488213.1</v>
      </c>
      <c r="M111" s="10">
        <f t="shared" si="25"/>
        <v>21969667.879999999</v>
      </c>
      <c r="O111" s="5">
        <f t="shared" si="17"/>
        <v>1513872.2599999979</v>
      </c>
    </row>
    <row r="112" spans="1:15" ht="14.1" customHeight="1" x14ac:dyDescent="0.25">
      <c r="A112" s="1" t="s">
        <v>209</v>
      </c>
      <c r="B112" s="1" t="s">
        <v>210</v>
      </c>
      <c r="C112" s="6">
        <f>charges!C112</f>
        <v>5228675.96</v>
      </c>
      <c r="D112" s="10">
        <f>charges!Y112</f>
        <v>0</v>
      </c>
      <c r="E112" s="10">
        <f>charges!Z112</f>
        <v>0</v>
      </c>
      <c r="F112" s="10">
        <f>charges!AC112</f>
        <v>139183</v>
      </c>
      <c r="G112" s="10">
        <f t="shared" si="24"/>
        <v>5089492.96</v>
      </c>
      <c r="H112" s="6"/>
      <c r="I112" s="6">
        <f>produits!C112</f>
        <v>6690550.1299999999</v>
      </c>
      <c r="J112" s="10">
        <f>produits!AB112</f>
        <v>0</v>
      </c>
      <c r="K112" s="10">
        <f>produits!AC112</f>
        <v>0</v>
      </c>
      <c r="L112" s="10">
        <f>produits!AF112</f>
        <v>139183</v>
      </c>
      <c r="M112" s="10">
        <f t="shared" si="25"/>
        <v>6551367.1299999999</v>
      </c>
      <c r="O112" s="5">
        <f t="shared" si="17"/>
        <v>1461874.17</v>
      </c>
    </row>
    <row r="113" spans="1:15" ht="14.1" customHeight="1" x14ac:dyDescent="0.25">
      <c r="A113" s="1" t="s">
        <v>211</v>
      </c>
      <c r="B113" s="1" t="s">
        <v>212</v>
      </c>
      <c r="C113" s="6">
        <f>charges!C113</f>
        <v>1997844.32</v>
      </c>
      <c r="D113" s="10">
        <f>charges!Y113</f>
        <v>102342.51</v>
      </c>
      <c r="E113" s="10">
        <f>charges!Z113</f>
        <v>0</v>
      </c>
      <c r="F113" s="10">
        <f>charges!AC113</f>
        <v>58725</v>
      </c>
      <c r="G113" s="10">
        <f t="shared" si="24"/>
        <v>1836776.81</v>
      </c>
      <c r="H113" s="6"/>
      <c r="I113" s="6">
        <f>produits!C113</f>
        <v>2105380.2999999998</v>
      </c>
      <c r="J113" s="10">
        <f>produits!AB113</f>
        <v>0</v>
      </c>
      <c r="K113" s="10">
        <f>produits!AC113</f>
        <v>35000</v>
      </c>
      <c r="L113" s="10">
        <f>produits!AF113</f>
        <v>58725</v>
      </c>
      <c r="M113" s="10">
        <f t="shared" si="25"/>
        <v>2011655.2999999998</v>
      </c>
      <c r="O113" s="5">
        <f t="shared" si="17"/>
        <v>174878.48999999976</v>
      </c>
    </row>
    <row r="114" spans="1:15" ht="14.1" customHeight="1" x14ac:dyDescent="0.25">
      <c r="A114" s="1" t="s">
        <v>213</v>
      </c>
      <c r="B114" s="1" t="s">
        <v>214</v>
      </c>
      <c r="C114" s="6">
        <f>charges!C114</f>
        <v>2702042.54</v>
      </c>
      <c r="D114" s="10">
        <f>charges!Y114</f>
        <v>265532.75</v>
      </c>
      <c r="E114" s="10">
        <f>charges!Z114</f>
        <v>0</v>
      </c>
      <c r="F114" s="10">
        <f>charges!AC114</f>
        <v>26014.45</v>
      </c>
      <c r="G114" s="10">
        <f t="shared" si="24"/>
        <v>2410495.34</v>
      </c>
      <c r="H114" s="6"/>
      <c r="I114" s="6">
        <f>produits!C114</f>
        <v>2851535.82</v>
      </c>
      <c r="J114" s="10">
        <f>produits!AB114</f>
        <v>0</v>
      </c>
      <c r="K114" s="10">
        <f>produits!AC114</f>
        <v>0</v>
      </c>
      <c r="L114" s="10">
        <f>produits!AF114</f>
        <v>26014.45</v>
      </c>
      <c r="M114" s="10">
        <f t="shared" si="25"/>
        <v>2825521.3699999996</v>
      </c>
      <c r="O114" s="5">
        <f t="shared" si="17"/>
        <v>415026.0299999998</v>
      </c>
    </row>
    <row r="115" spans="1:15" ht="14.1" customHeight="1" x14ac:dyDescent="0.25">
      <c r="A115" s="1" t="s">
        <v>215</v>
      </c>
      <c r="B115" s="1" t="s">
        <v>216</v>
      </c>
      <c r="C115" s="6">
        <f>charges!C115</f>
        <v>1077489.1199999999</v>
      </c>
      <c r="D115" s="10">
        <f>charges!Y115</f>
        <v>27738.85</v>
      </c>
      <c r="E115" s="10">
        <f>charges!Z115</f>
        <v>0</v>
      </c>
      <c r="F115" s="10">
        <f>charges!AC115</f>
        <v>43550</v>
      </c>
      <c r="G115" s="10">
        <f t="shared" si="24"/>
        <v>1006200.2699999998</v>
      </c>
      <c r="H115" s="6"/>
      <c r="I115" s="6">
        <f>produits!C115</f>
        <v>1243352.1200000001</v>
      </c>
      <c r="J115" s="10">
        <f>produits!AB115</f>
        <v>0</v>
      </c>
      <c r="K115" s="10">
        <f>produits!AC115</f>
        <v>0</v>
      </c>
      <c r="L115" s="10">
        <f>produits!AF115</f>
        <v>43550</v>
      </c>
      <c r="M115" s="10">
        <f t="shared" si="25"/>
        <v>1199802.1200000001</v>
      </c>
      <c r="O115" s="5">
        <f t="shared" si="17"/>
        <v>193601.85000000033</v>
      </c>
    </row>
    <row r="116" spans="1:15" ht="14.1" customHeight="1" x14ac:dyDescent="0.25">
      <c r="A116" s="1" t="s">
        <v>217</v>
      </c>
      <c r="B116" s="1" t="s">
        <v>218</v>
      </c>
      <c r="C116" s="6">
        <f>charges!C116</f>
        <v>1780240.04</v>
      </c>
      <c r="D116" s="10">
        <f>charges!Y116</f>
        <v>54117.599999999999</v>
      </c>
      <c r="E116" s="10">
        <f>charges!Z116</f>
        <v>0</v>
      </c>
      <c r="F116" s="10">
        <f>charges!AC116</f>
        <v>17186.75</v>
      </c>
      <c r="G116" s="10">
        <f t="shared" si="24"/>
        <v>1708935.69</v>
      </c>
      <c r="H116" s="6"/>
      <c r="I116" s="6">
        <f>produits!C116</f>
        <v>1699047.65</v>
      </c>
      <c r="J116" s="10">
        <f>produits!AB116</f>
        <v>12524.15</v>
      </c>
      <c r="K116" s="10">
        <f>produits!AC116</f>
        <v>0</v>
      </c>
      <c r="L116" s="10">
        <f>produits!AF116</f>
        <v>17186.75</v>
      </c>
      <c r="M116" s="10">
        <f t="shared" si="25"/>
        <v>1669336.75</v>
      </c>
      <c r="O116" s="5">
        <f t="shared" si="17"/>
        <v>-39598.939999999944</v>
      </c>
    </row>
    <row r="117" spans="1:15" ht="14.1" customHeight="1" x14ac:dyDescent="0.25">
      <c r="A117" s="1" t="s">
        <v>219</v>
      </c>
      <c r="B117" s="1" t="s">
        <v>220</v>
      </c>
      <c r="C117" s="6">
        <f>charges!C117</f>
        <v>17245880.210000001</v>
      </c>
      <c r="D117" s="10">
        <f>charges!Y117</f>
        <v>1420000</v>
      </c>
      <c r="E117" s="10">
        <f>charges!Z117</f>
        <v>0</v>
      </c>
      <c r="F117" s="10">
        <f>charges!AC117</f>
        <v>426586</v>
      </c>
      <c r="G117" s="10">
        <f t="shared" si="24"/>
        <v>15399294.210000001</v>
      </c>
      <c r="H117" s="6"/>
      <c r="I117" s="6">
        <f>produits!C117</f>
        <v>17255733.23</v>
      </c>
      <c r="J117" s="10">
        <f>produits!AB117</f>
        <v>0</v>
      </c>
      <c r="K117" s="10">
        <f>produits!AC117</f>
        <v>144704.25</v>
      </c>
      <c r="L117" s="10">
        <f>produits!AF117</f>
        <v>426586</v>
      </c>
      <c r="M117" s="10">
        <f t="shared" si="25"/>
        <v>16684442.98</v>
      </c>
      <c r="O117" s="5">
        <f t="shared" si="17"/>
        <v>1285148.7699999996</v>
      </c>
    </row>
    <row r="118" spans="1:15" ht="14.1" customHeight="1" x14ac:dyDescent="0.25">
      <c r="A118" s="1" t="s">
        <v>221</v>
      </c>
      <c r="B118" s="1" t="s">
        <v>222</v>
      </c>
      <c r="C118" s="6">
        <f>charges!C118</f>
        <v>27143016.120000005</v>
      </c>
      <c r="D118" s="10">
        <f>charges!Y118</f>
        <v>10611.43</v>
      </c>
      <c r="E118" s="10">
        <f>charges!Z118</f>
        <v>0</v>
      </c>
      <c r="F118" s="10">
        <f>charges!AC118</f>
        <v>3308398.18</v>
      </c>
      <c r="G118" s="10">
        <f t="shared" si="24"/>
        <v>23824006.510000005</v>
      </c>
      <c r="H118" s="6"/>
      <c r="I118" s="6">
        <f>produits!C118</f>
        <v>28229371.440000005</v>
      </c>
      <c r="J118" s="10">
        <f>produits!AB118</f>
        <v>0</v>
      </c>
      <c r="K118" s="10">
        <f>produits!AC118</f>
        <v>0</v>
      </c>
      <c r="L118" s="10">
        <f>produits!AF118</f>
        <v>3308398.18</v>
      </c>
      <c r="M118" s="10">
        <f t="shared" si="25"/>
        <v>24920973.260000005</v>
      </c>
      <c r="O118" s="5">
        <f t="shared" si="17"/>
        <v>1096966.75</v>
      </c>
    </row>
    <row r="119" spans="1:15" ht="14.1" customHeight="1" x14ac:dyDescent="0.25">
      <c r="A119" s="1" t="s">
        <v>223</v>
      </c>
      <c r="B119" s="1" t="s">
        <v>224</v>
      </c>
      <c r="C119" s="6">
        <f>charges!C119</f>
        <v>2427658.5999999996</v>
      </c>
      <c r="D119" s="10">
        <f>charges!Y119</f>
        <v>75000</v>
      </c>
      <c r="E119" s="10">
        <f>charges!Z119</f>
        <v>0</v>
      </c>
      <c r="F119" s="10">
        <f>charges!AC119</f>
        <v>8386.31</v>
      </c>
      <c r="G119" s="10">
        <f t="shared" si="24"/>
        <v>2344272.2899999996</v>
      </c>
      <c r="H119" s="6"/>
      <c r="I119" s="6">
        <f>produits!C119</f>
        <v>2551352.7600000002</v>
      </c>
      <c r="J119" s="10">
        <f>produits!AB119</f>
        <v>0</v>
      </c>
      <c r="K119" s="10">
        <f>produits!AC119</f>
        <v>0</v>
      </c>
      <c r="L119" s="10">
        <f>produits!AF119</f>
        <v>8386.31</v>
      </c>
      <c r="M119" s="10">
        <f t="shared" si="25"/>
        <v>2542966.4500000002</v>
      </c>
      <c r="O119" s="5">
        <f t="shared" si="17"/>
        <v>198694.16000000061</v>
      </c>
    </row>
    <row r="120" spans="1:15" ht="14.1" customHeight="1" x14ac:dyDescent="0.25">
      <c r="A120" s="1" t="s">
        <v>225</v>
      </c>
      <c r="B120" s="1" t="s">
        <v>226</v>
      </c>
      <c r="C120" s="6">
        <f>charges!C120</f>
        <v>2923339.9699999997</v>
      </c>
      <c r="D120" s="10">
        <f>charges!Y120</f>
        <v>0</v>
      </c>
      <c r="E120" s="10">
        <f>charges!Z120</f>
        <v>0</v>
      </c>
      <c r="F120" s="10">
        <f>charges!AC120</f>
        <v>0</v>
      </c>
      <c r="G120" s="10">
        <f t="shared" si="24"/>
        <v>2923339.9699999997</v>
      </c>
      <c r="H120" s="6"/>
      <c r="I120" s="6">
        <f>produits!C120</f>
        <v>2720685.75</v>
      </c>
      <c r="J120" s="10">
        <f>produits!AB120</f>
        <v>0</v>
      </c>
      <c r="K120" s="10">
        <f>produits!AC120</f>
        <v>0</v>
      </c>
      <c r="L120" s="10">
        <f>produits!AF120</f>
        <v>0</v>
      </c>
      <c r="M120" s="10">
        <f t="shared" si="25"/>
        <v>2720685.75</v>
      </c>
      <c r="O120" s="5">
        <f t="shared" si="17"/>
        <v>-202654.21999999974</v>
      </c>
    </row>
    <row r="121" spans="1:15" ht="14.1" customHeight="1" x14ac:dyDescent="0.25">
      <c r="A121" s="1" t="s">
        <v>227</v>
      </c>
      <c r="B121" s="1" t="s">
        <v>228</v>
      </c>
      <c r="C121" s="6">
        <f>charges!C121</f>
        <v>8761220.5499999989</v>
      </c>
      <c r="D121" s="10">
        <f>charges!Y121</f>
        <v>800000</v>
      </c>
      <c r="E121" s="10">
        <f>charges!Z121</f>
        <v>28383.200000000001</v>
      </c>
      <c r="F121" s="10">
        <f>charges!AC121</f>
        <v>819333.6</v>
      </c>
      <c r="G121" s="10">
        <f t="shared" si="24"/>
        <v>7113503.7499999991</v>
      </c>
      <c r="H121" s="6"/>
      <c r="I121" s="6">
        <f>produits!C121</f>
        <v>8770045.8899999987</v>
      </c>
      <c r="J121" s="10">
        <f>produits!AB121</f>
        <v>0</v>
      </c>
      <c r="K121" s="10">
        <f>produits!AC121</f>
        <v>0</v>
      </c>
      <c r="L121" s="10">
        <f>produits!AF121</f>
        <v>819333.6</v>
      </c>
      <c r="M121" s="10">
        <f t="shared" si="25"/>
        <v>7950712.2899999991</v>
      </c>
      <c r="O121" s="5">
        <f t="shared" si="17"/>
        <v>837208.54</v>
      </c>
    </row>
    <row r="122" spans="1:15" ht="14.1" customHeight="1" x14ac:dyDescent="0.25">
      <c r="A122" s="1" t="s">
        <v>229</v>
      </c>
      <c r="B122" s="1" t="s">
        <v>230</v>
      </c>
      <c r="C122" s="6">
        <f>charges!C122</f>
        <v>4899994.66</v>
      </c>
      <c r="D122" s="10">
        <f>charges!Y122</f>
        <v>15000</v>
      </c>
      <c r="E122" s="10">
        <f>charges!Z122</f>
        <v>0</v>
      </c>
      <c r="F122" s="10">
        <f>charges!AC122</f>
        <v>242225.55</v>
      </c>
      <c r="G122" s="10">
        <f t="shared" si="24"/>
        <v>4642769.1100000003</v>
      </c>
      <c r="H122" s="6"/>
      <c r="I122" s="6">
        <f>produits!C122</f>
        <v>5034660.66</v>
      </c>
      <c r="J122" s="10">
        <f>produits!AB122</f>
        <v>0</v>
      </c>
      <c r="K122" s="10">
        <f>produits!AC122</f>
        <v>0</v>
      </c>
      <c r="L122" s="10">
        <f>produits!AF122</f>
        <v>242225.55</v>
      </c>
      <c r="M122" s="10">
        <f t="shared" si="25"/>
        <v>4792435.1100000003</v>
      </c>
      <c r="O122" s="5">
        <f t="shared" si="17"/>
        <v>149666</v>
      </c>
    </row>
    <row r="123" spans="1:15" ht="14.1" customHeight="1" x14ac:dyDescent="0.25">
      <c r="A123" s="1" t="s">
        <v>231</v>
      </c>
      <c r="B123" s="1" t="s">
        <v>232</v>
      </c>
      <c r="C123" s="6">
        <f>charges!C123</f>
        <v>43562265.740000002</v>
      </c>
      <c r="D123" s="10">
        <f>charges!Y123</f>
        <v>0</v>
      </c>
      <c r="E123" s="10">
        <f>charges!Z123</f>
        <v>3000</v>
      </c>
      <c r="F123" s="10">
        <f>charges!AC123</f>
        <v>3228532.96</v>
      </c>
      <c r="G123" s="10">
        <f t="shared" si="24"/>
        <v>40330732.780000001</v>
      </c>
      <c r="H123" s="6"/>
      <c r="I123" s="6">
        <f>produits!C123</f>
        <v>42094933.200000003</v>
      </c>
      <c r="J123" s="10">
        <f>produits!AB123</f>
        <v>0</v>
      </c>
      <c r="K123" s="10">
        <f>produits!AC123</f>
        <v>487892.55</v>
      </c>
      <c r="L123" s="10">
        <f>produits!AF123</f>
        <v>3228532.96</v>
      </c>
      <c r="M123" s="10">
        <f t="shared" si="25"/>
        <v>38378507.690000005</v>
      </c>
      <c r="O123" s="5">
        <f t="shared" si="17"/>
        <v>-1952225.0899999961</v>
      </c>
    </row>
    <row r="124" spans="1:15" ht="14.1" customHeight="1" x14ac:dyDescent="0.25">
      <c r="A124" s="1" t="s">
        <v>233</v>
      </c>
      <c r="B124" s="1" t="s">
        <v>234</v>
      </c>
      <c r="C124" s="6">
        <f>charges!C124</f>
        <v>4172327.13</v>
      </c>
      <c r="D124" s="10">
        <f>charges!Y124</f>
        <v>8500</v>
      </c>
      <c r="E124" s="10">
        <f>charges!Z124</f>
        <v>0</v>
      </c>
      <c r="F124" s="10">
        <f>charges!AC124</f>
        <v>0</v>
      </c>
      <c r="G124" s="10">
        <f t="shared" si="24"/>
        <v>4163827.13</v>
      </c>
      <c r="H124" s="6"/>
      <c r="I124" s="6">
        <f>produits!C124</f>
        <v>4906593.92</v>
      </c>
      <c r="J124" s="10">
        <f>produits!AB124</f>
        <v>0</v>
      </c>
      <c r="K124" s="10">
        <f>produits!AC124</f>
        <v>0</v>
      </c>
      <c r="L124" s="10">
        <f>produits!AF124</f>
        <v>0</v>
      </c>
      <c r="M124" s="10">
        <f t="shared" si="25"/>
        <v>4906593.92</v>
      </c>
      <c r="O124" s="5">
        <f t="shared" si="17"/>
        <v>742766.79</v>
      </c>
    </row>
    <row r="125" spans="1:15" ht="14.1" customHeight="1" x14ac:dyDescent="0.25">
      <c r="A125" s="1" t="s">
        <v>235</v>
      </c>
      <c r="B125" s="1" t="s">
        <v>236</v>
      </c>
      <c r="C125" s="6">
        <f>charges!C125</f>
        <v>1652919.86</v>
      </c>
      <c r="D125" s="10">
        <f>charges!Y125</f>
        <v>0</v>
      </c>
      <c r="E125" s="10">
        <f>charges!Z125</f>
        <v>0</v>
      </c>
      <c r="F125" s="10">
        <f>charges!AC125</f>
        <v>8600</v>
      </c>
      <c r="G125" s="10">
        <f t="shared" si="24"/>
        <v>1644319.86</v>
      </c>
      <c r="H125" s="6"/>
      <c r="I125" s="6">
        <f>produits!C125</f>
        <v>1581844.0299999998</v>
      </c>
      <c r="J125" s="10">
        <f>produits!AB125</f>
        <v>0</v>
      </c>
      <c r="K125" s="10">
        <f>produits!AC125</f>
        <v>0</v>
      </c>
      <c r="L125" s="10">
        <f>produits!AF125</f>
        <v>8600</v>
      </c>
      <c r="M125" s="10">
        <f t="shared" si="25"/>
        <v>1573244.0299999998</v>
      </c>
      <c r="O125" s="5">
        <f t="shared" si="17"/>
        <v>-71075.830000000307</v>
      </c>
    </row>
    <row r="126" spans="1:15" ht="14.1" customHeight="1" x14ac:dyDescent="0.25">
      <c r="A126" s="1">
        <v>2284</v>
      </c>
      <c r="B126" s="1" t="s">
        <v>449</v>
      </c>
      <c r="C126" s="6">
        <f>charges!C126</f>
        <v>20230230.5</v>
      </c>
      <c r="D126" s="10">
        <f>charges!Y126</f>
        <v>2982761.79</v>
      </c>
      <c r="E126" s="10">
        <f>charges!Z126</f>
        <v>0</v>
      </c>
      <c r="F126" s="10">
        <f>charges!AC126</f>
        <v>1535280.15</v>
      </c>
      <c r="G126" s="10">
        <f t="shared" ref="G126" si="26">C126-D126-E126-F126</f>
        <v>15712188.560000001</v>
      </c>
      <c r="H126" s="6"/>
      <c r="I126" s="6">
        <f>produits!C126</f>
        <v>21100245.440000001</v>
      </c>
      <c r="J126" s="10">
        <f>produits!AB126</f>
        <v>0</v>
      </c>
      <c r="K126" s="10">
        <f>produits!AC126</f>
        <v>0</v>
      </c>
      <c r="L126" s="10">
        <f>produits!AF126</f>
        <v>1535280.15</v>
      </c>
      <c r="M126" s="10">
        <f t="shared" ref="M126" si="27">I126-J126-K126-L126</f>
        <v>19564965.290000003</v>
      </c>
      <c r="O126" s="5">
        <f t="shared" ref="O126" si="28">M126-G126</f>
        <v>3852776.7300000023</v>
      </c>
    </row>
    <row r="127" spans="1:15" ht="14.1" customHeight="1" x14ac:dyDescent="0.25">
      <c r="C127" s="5"/>
      <c r="D127" s="10"/>
      <c r="E127" s="10"/>
      <c r="F127" s="10"/>
      <c r="G127" s="10"/>
      <c r="H127" s="6"/>
      <c r="I127" s="5"/>
      <c r="J127" s="10"/>
      <c r="K127" s="10"/>
      <c r="L127" s="10"/>
      <c r="M127" s="10"/>
      <c r="O127" s="5"/>
    </row>
    <row r="128" spans="1:15" s="2" customFormat="1" ht="14.1" customHeight="1" x14ac:dyDescent="0.25">
      <c r="B128" s="2" t="s">
        <v>237</v>
      </c>
      <c r="C128" s="5">
        <f>SUM(C129:C145)</f>
        <v>203267568</v>
      </c>
      <c r="D128" s="9">
        <f>SUM(D129:D145)</f>
        <v>5603956.3499999987</v>
      </c>
      <c r="E128" s="9">
        <f>SUM(E129:E145)</f>
        <v>1158200.5999999999</v>
      </c>
      <c r="F128" s="9">
        <f>SUM(F129:F145)</f>
        <v>18002537.919999998</v>
      </c>
      <c r="G128" s="9">
        <f>SUM(G129:G145)</f>
        <v>178502873.13</v>
      </c>
      <c r="H128" s="5"/>
      <c r="I128" s="5">
        <f>SUM(I129:I145)</f>
        <v>218408388.72</v>
      </c>
      <c r="J128" s="9">
        <f>SUM(J129:J145)</f>
        <v>1240282.8</v>
      </c>
      <c r="K128" s="9">
        <f>SUM(K129:K145)</f>
        <v>2321045.5999999996</v>
      </c>
      <c r="L128" s="9">
        <f>SUM(L129:L145)</f>
        <v>18002537.919999998</v>
      </c>
      <c r="M128" s="9">
        <f>SUM(M129:M145)</f>
        <v>196844522.40000001</v>
      </c>
      <c r="N128" s="9"/>
      <c r="O128" s="9">
        <f>SUM(O129:O145)</f>
        <v>18341649.269999992</v>
      </c>
    </row>
    <row r="129" spans="1:15" ht="14.1" customHeight="1" x14ac:dyDescent="0.25">
      <c r="A129" s="1" t="s">
        <v>238</v>
      </c>
      <c r="B129" s="1" t="s">
        <v>239</v>
      </c>
      <c r="C129" s="6">
        <f>charges!C129</f>
        <v>7494498.0599999996</v>
      </c>
      <c r="D129" s="10">
        <f>charges!Y129</f>
        <v>185501.7</v>
      </c>
      <c r="E129" s="10">
        <f>charges!Z129</f>
        <v>0</v>
      </c>
      <c r="F129" s="10">
        <f>charges!AC129</f>
        <v>94391</v>
      </c>
      <c r="G129" s="10">
        <f t="shared" ref="G129:G145" si="29">C129-D129-E129-F129</f>
        <v>7214605.3599999994</v>
      </c>
      <c r="H129" s="6"/>
      <c r="I129" s="6">
        <f>produits!C129</f>
        <v>7793258.8600000013</v>
      </c>
      <c r="J129" s="10">
        <f>produits!AB129</f>
        <v>0</v>
      </c>
      <c r="K129" s="10">
        <f>produits!AC129</f>
        <v>0</v>
      </c>
      <c r="L129" s="10">
        <f>produits!AF129</f>
        <v>94391</v>
      </c>
      <c r="M129" s="10">
        <f t="shared" ref="M129:M145" si="30">I129-J129-K129-L129</f>
        <v>7698867.8600000013</v>
      </c>
      <c r="O129" s="5">
        <f t="shared" si="17"/>
        <v>484262.50000000186</v>
      </c>
    </row>
    <row r="130" spans="1:15" ht="14.1" customHeight="1" x14ac:dyDescent="0.25">
      <c r="A130" s="1" t="s">
        <v>240</v>
      </c>
      <c r="B130" s="1" t="s">
        <v>241</v>
      </c>
      <c r="C130" s="6">
        <f>charges!C130</f>
        <v>3455353.3199999994</v>
      </c>
      <c r="D130" s="10">
        <f>charges!Y130</f>
        <v>307666.75</v>
      </c>
      <c r="E130" s="10">
        <f>charges!Z130</f>
        <v>0</v>
      </c>
      <c r="F130" s="10">
        <f>charges!AC130</f>
        <v>567287.89</v>
      </c>
      <c r="G130" s="10">
        <f t="shared" si="29"/>
        <v>2580398.6799999992</v>
      </c>
      <c r="H130" s="6"/>
      <c r="I130" s="6">
        <f>produits!C130</f>
        <v>3493438.5600000005</v>
      </c>
      <c r="J130" s="10">
        <f>produits!AB130</f>
        <v>0</v>
      </c>
      <c r="K130" s="10">
        <f>produits!AC130</f>
        <v>0</v>
      </c>
      <c r="L130" s="10">
        <f>produits!AF130</f>
        <v>567287.89</v>
      </c>
      <c r="M130" s="10">
        <f t="shared" si="30"/>
        <v>2926150.6700000004</v>
      </c>
      <c r="O130" s="5">
        <f t="shared" si="17"/>
        <v>345751.99000000115</v>
      </c>
    </row>
    <row r="131" spans="1:15" ht="14.1" customHeight="1" x14ac:dyDescent="0.25">
      <c r="A131" s="1" t="s">
        <v>242</v>
      </c>
      <c r="B131" s="1" t="s">
        <v>243</v>
      </c>
      <c r="C131" s="6">
        <f>charges!C131</f>
        <v>39123176.710000001</v>
      </c>
      <c r="D131" s="10">
        <f>charges!Y131</f>
        <v>411060</v>
      </c>
      <c r="E131" s="10">
        <f>charges!Z131</f>
        <v>0</v>
      </c>
      <c r="F131" s="10">
        <f>charges!AC131</f>
        <v>3564510.45</v>
      </c>
      <c r="G131" s="10">
        <f t="shared" si="29"/>
        <v>35147606.259999998</v>
      </c>
      <c r="H131" s="6"/>
      <c r="I131" s="6">
        <f>produits!C131</f>
        <v>39477838.359999999</v>
      </c>
      <c r="J131" s="10">
        <f>produits!AB131</f>
        <v>0</v>
      </c>
      <c r="K131" s="10">
        <f>produits!AC131</f>
        <v>411060</v>
      </c>
      <c r="L131" s="10">
        <f>produits!AF131</f>
        <v>3564510.45</v>
      </c>
      <c r="M131" s="10">
        <f t="shared" si="30"/>
        <v>35502267.909999996</v>
      </c>
      <c r="O131" s="5">
        <f t="shared" si="17"/>
        <v>354661.64999999851</v>
      </c>
    </row>
    <row r="132" spans="1:15" ht="14.1" customHeight="1" x14ac:dyDescent="0.25">
      <c r="A132" s="1" t="s">
        <v>244</v>
      </c>
      <c r="B132" s="1" t="s">
        <v>245</v>
      </c>
      <c r="C132" s="6">
        <f>charges!C132</f>
        <v>8470590.8900000006</v>
      </c>
      <c r="D132" s="10">
        <f>charges!Y132</f>
        <v>0</v>
      </c>
      <c r="E132" s="10">
        <f>charges!Z132</f>
        <v>0</v>
      </c>
      <c r="F132" s="10">
        <f>charges!AC132</f>
        <v>541024.4</v>
      </c>
      <c r="G132" s="10">
        <f t="shared" si="29"/>
        <v>7929566.4900000002</v>
      </c>
      <c r="H132" s="6"/>
      <c r="I132" s="6">
        <f>produits!C132</f>
        <v>8483198.9299999997</v>
      </c>
      <c r="J132" s="10">
        <f>produits!AB132</f>
        <v>0</v>
      </c>
      <c r="K132" s="10">
        <f>produits!AC132</f>
        <v>0</v>
      </c>
      <c r="L132" s="10">
        <f>produits!AF132</f>
        <v>541024.4</v>
      </c>
      <c r="M132" s="10">
        <f t="shared" si="30"/>
        <v>7942174.5299999993</v>
      </c>
      <c r="O132" s="5">
        <f t="shared" si="17"/>
        <v>12608.039999999106</v>
      </c>
    </row>
    <row r="133" spans="1:15" ht="14.1" customHeight="1" x14ac:dyDescent="0.25">
      <c r="A133" s="1" t="s">
        <v>246</v>
      </c>
      <c r="B133" s="1" t="s">
        <v>247</v>
      </c>
      <c r="C133" s="6">
        <f>charges!C133</f>
        <v>12024952.039999999</v>
      </c>
      <c r="D133" s="10">
        <f>charges!Y133</f>
        <v>0</v>
      </c>
      <c r="E133" s="10">
        <f>charges!Z133</f>
        <v>0</v>
      </c>
      <c r="F133" s="10">
        <f>charges!AC133</f>
        <v>267970</v>
      </c>
      <c r="G133" s="10">
        <f t="shared" si="29"/>
        <v>11756982.039999999</v>
      </c>
      <c r="H133" s="6"/>
      <c r="I133" s="6">
        <f>produits!C133</f>
        <v>13374005.41</v>
      </c>
      <c r="J133" s="10">
        <f>produits!AB133</f>
        <v>0</v>
      </c>
      <c r="K133" s="10">
        <f>produits!AC133</f>
        <v>0</v>
      </c>
      <c r="L133" s="10">
        <f>produits!AF133</f>
        <v>267970</v>
      </c>
      <c r="M133" s="10">
        <f t="shared" si="30"/>
        <v>13106035.41</v>
      </c>
      <c r="O133" s="5">
        <f t="shared" si="17"/>
        <v>1349053.370000001</v>
      </c>
    </row>
    <row r="134" spans="1:15" ht="14.1" customHeight="1" x14ac:dyDescent="0.25">
      <c r="A134" s="1" t="s">
        <v>248</v>
      </c>
      <c r="B134" s="1" t="s">
        <v>249</v>
      </c>
      <c r="C134" s="6">
        <f>charges!C134</f>
        <v>5139195.82</v>
      </c>
      <c r="D134" s="10">
        <f>charges!Y134</f>
        <v>513514.94</v>
      </c>
      <c r="E134" s="10">
        <f>charges!Z134</f>
        <v>0</v>
      </c>
      <c r="F134" s="10">
        <f>charges!AC134</f>
        <v>302773.52</v>
      </c>
      <c r="G134" s="10">
        <f t="shared" si="29"/>
        <v>4322907.3599999994</v>
      </c>
      <c r="H134" s="6"/>
      <c r="I134" s="6">
        <f>produits!C134</f>
        <v>5163668.8900000006</v>
      </c>
      <c r="J134" s="10">
        <f>produits!AB134</f>
        <v>0</v>
      </c>
      <c r="K134" s="10">
        <f>produits!AC134</f>
        <v>0</v>
      </c>
      <c r="L134" s="10">
        <f>produits!AF134</f>
        <v>302773.52</v>
      </c>
      <c r="M134" s="10">
        <f t="shared" si="30"/>
        <v>4860895.370000001</v>
      </c>
      <c r="O134" s="5">
        <f t="shared" si="17"/>
        <v>537988.01000000164</v>
      </c>
    </row>
    <row r="135" spans="1:15" ht="14.1" customHeight="1" x14ac:dyDescent="0.25">
      <c r="A135" s="1" t="s">
        <v>250</v>
      </c>
      <c r="B135" s="1" t="s">
        <v>251</v>
      </c>
      <c r="C135" s="6">
        <f>charges!C135</f>
        <v>25893403.32</v>
      </c>
      <c r="D135" s="10">
        <f>charges!Y135</f>
        <v>1856950</v>
      </c>
      <c r="E135" s="10">
        <f>charges!Z135</f>
        <v>118675.65</v>
      </c>
      <c r="F135" s="10">
        <f>charges!AC135</f>
        <v>2860647</v>
      </c>
      <c r="G135" s="10">
        <f t="shared" si="29"/>
        <v>21057130.670000002</v>
      </c>
      <c r="H135" s="6"/>
      <c r="I135" s="6">
        <f>produits!C135</f>
        <v>32188990.819999997</v>
      </c>
      <c r="J135" s="10">
        <f>produits!AB135</f>
        <v>0</v>
      </c>
      <c r="K135" s="10">
        <f>produits!AC135</f>
        <v>118675.65</v>
      </c>
      <c r="L135" s="10">
        <f>produits!AF135</f>
        <v>2860647</v>
      </c>
      <c r="M135" s="10">
        <f t="shared" si="30"/>
        <v>29209668.169999998</v>
      </c>
      <c r="O135" s="5">
        <f t="shared" si="17"/>
        <v>8152537.4999999963</v>
      </c>
    </row>
    <row r="136" spans="1:15" ht="14.1" customHeight="1" x14ac:dyDescent="0.25">
      <c r="A136" s="1" t="s">
        <v>252</v>
      </c>
      <c r="B136" s="1" t="s">
        <v>253</v>
      </c>
      <c r="C136" s="6">
        <f>charges!C136</f>
        <v>5840947.4900000002</v>
      </c>
      <c r="D136" s="10">
        <f>charges!Y136</f>
        <v>289777.15000000002</v>
      </c>
      <c r="E136" s="10">
        <f>charges!Z136</f>
        <v>0</v>
      </c>
      <c r="F136" s="10">
        <f>charges!AC136</f>
        <v>968409.61</v>
      </c>
      <c r="G136" s="10">
        <f t="shared" si="29"/>
        <v>4582760.7299999995</v>
      </c>
      <c r="H136" s="6"/>
      <c r="I136" s="6">
        <f>produits!C136</f>
        <v>5942666.9500000002</v>
      </c>
      <c r="J136" s="10">
        <f>produits!AB136</f>
        <v>0</v>
      </c>
      <c r="K136" s="10">
        <f>produits!AC136</f>
        <v>150000</v>
      </c>
      <c r="L136" s="10">
        <f>produits!AF136</f>
        <v>968409.61</v>
      </c>
      <c r="M136" s="10">
        <f t="shared" si="30"/>
        <v>4824257.34</v>
      </c>
      <c r="O136" s="5">
        <f t="shared" si="17"/>
        <v>241496.61000000034</v>
      </c>
    </row>
    <row r="137" spans="1:15" ht="14.1" customHeight="1" x14ac:dyDescent="0.25">
      <c r="A137" s="1" t="s">
        <v>254</v>
      </c>
      <c r="B137" s="1" t="s">
        <v>255</v>
      </c>
      <c r="C137" s="6">
        <f>charges!C137</f>
        <v>4555432.67</v>
      </c>
      <c r="D137" s="10">
        <f>charges!Y137</f>
        <v>170000</v>
      </c>
      <c r="E137" s="10">
        <f>charges!Z137</f>
        <v>0</v>
      </c>
      <c r="F137" s="10">
        <f>charges!AC137</f>
        <v>73928.7</v>
      </c>
      <c r="G137" s="10">
        <f t="shared" si="29"/>
        <v>4311503.97</v>
      </c>
      <c r="H137" s="6"/>
      <c r="I137" s="6">
        <f>produits!C137</f>
        <v>4874966.92</v>
      </c>
      <c r="J137" s="10">
        <f>produits!AB137</f>
        <v>0</v>
      </c>
      <c r="K137" s="10">
        <f>produits!AC137</f>
        <v>1785</v>
      </c>
      <c r="L137" s="10">
        <f>produits!AF137</f>
        <v>73928.7</v>
      </c>
      <c r="M137" s="10">
        <f t="shared" si="30"/>
        <v>4799253.22</v>
      </c>
      <c r="O137" s="5">
        <f t="shared" si="17"/>
        <v>487749.25</v>
      </c>
    </row>
    <row r="138" spans="1:15" ht="14.1" customHeight="1" x14ac:dyDescent="0.25">
      <c r="A138" s="1" t="s">
        <v>256</v>
      </c>
      <c r="B138" s="1" t="s">
        <v>257</v>
      </c>
      <c r="C138" s="6">
        <f>charges!C138</f>
        <v>7760697.3499999996</v>
      </c>
      <c r="D138" s="10">
        <f>charges!Y138</f>
        <v>0</v>
      </c>
      <c r="E138" s="10">
        <f>charges!Z138</f>
        <v>0</v>
      </c>
      <c r="F138" s="10">
        <f>charges!AC138</f>
        <v>571822.46</v>
      </c>
      <c r="G138" s="10">
        <f t="shared" si="29"/>
        <v>7188874.8899999997</v>
      </c>
      <c r="H138" s="6"/>
      <c r="I138" s="6">
        <f>produits!C138</f>
        <v>8488876.6400000006</v>
      </c>
      <c r="J138" s="10">
        <f>produits!AB138</f>
        <v>0</v>
      </c>
      <c r="K138" s="10">
        <f>produits!AC138</f>
        <v>0</v>
      </c>
      <c r="L138" s="10">
        <f>produits!AF138</f>
        <v>571822.46</v>
      </c>
      <c r="M138" s="10">
        <f t="shared" si="30"/>
        <v>7917054.1800000006</v>
      </c>
      <c r="O138" s="5">
        <f t="shared" si="17"/>
        <v>728179.29000000097</v>
      </c>
    </row>
    <row r="139" spans="1:15" ht="14.1" customHeight="1" x14ac:dyDescent="0.25">
      <c r="A139" s="1" t="s">
        <v>258</v>
      </c>
      <c r="B139" s="1" t="s">
        <v>259</v>
      </c>
      <c r="C139" s="6">
        <f>charges!C139</f>
        <v>3771852.8700000006</v>
      </c>
      <c r="D139" s="10">
        <f>charges!Y139</f>
        <v>150000</v>
      </c>
      <c r="E139" s="10">
        <f>charges!Z139</f>
        <v>0</v>
      </c>
      <c r="F139" s="10">
        <f>charges!AC139</f>
        <v>5323</v>
      </c>
      <c r="G139" s="10">
        <f t="shared" si="29"/>
        <v>3616529.8700000006</v>
      </c>
      <c r="H139" s="6"/>
      <c r="I139" s="6">
        <f>produits!C139</f>
        <v>3962402.29</v>
      </c>
      <c r="J139" s="10">
        <f>produits!AB139</f>
        <v>0</v>
      </c>
      <c r="K139" s="10">
        <f>produits!AC139</f>
        <v>0</v>
      </c>
      <c r="L139" s="10">
        <f>produits!AF139</f>
        <v>5323</v>
      </c>
      <c r="M139" s="10">
        <f t="shared" si="30"/>
        <v>3957079.29</v>
      </c>
      <c r="O139" s="5">
        <f t="shared" si="17"/>
        <v>340549.41999999946</v>
      </c>
    </row>
    <row r="140" spans="1:15" ht="14.1" customHeight="1" x14ac:dyDescent="0.25">
      <c r="A140" s="1" t="s">
        <v>260</v>
      </c>
      <c r="B140" s="1" t="s">
        <v>261</v>
      </c>
      <c r="C140" s="6">
        <f>charges!C140</f>
        <v>4748726.63</v>
      </c>
      <c r="D140" s="10">
        <f>charges!Y140</f>
        <v>0</v>
      </c>
      <c r="E140" s="10">
        <f>charges!Z140</f>
        <v>0</v>
      </c>
      <c r="F140" s="10">
        <f>charges!AC140</f>
        <v>150157.70000000001</v>
      </c>
      <c r="G140" s="10">
        <f t="shared" si="29"/>
        <v>4598568.93</v>
      </c>
      <c r="H140" s="6"/>
      <c r="I140" s="6">
        <f>produits!C140</f>
        <v>5026681.4399999995</v>
      </c>
      <c r="J140" s="10">
        <f>produits!AB140</f>
        <v>0</v>
      </c>
      <c r="K140" s="10">
        <f>produits!AC140</f>
        <v>0</v>
      </c>
      <c r="L140" s="10">
        <f>produits!AF140</f>
        <v>150157.70000000001</v>
      </c>
      <c r="M140" s="10">
        <f t="shared" si="30"/>
        <v>4876523.7399999993</v>
      </c>
      <c r="O140" s="5">
        <f t="shared" si="17"/>
        <v>277954.80999999959</v>
      </c>
    </row>
    <row r="141" spans="1:15" ht="14.1" customHeight="1" x14ac:dyDescent="0.25">
      <c r="A141" s="1" t="s">
        <v>262</v>
      </c>
      <c r="B141" s="1" t="s">
        <v>263</v>
      </c>
      <c r="C141" s="6">
        <f>charges!C141</f>
        <v>19254132.489999998</v>
      </c>
      <c r="D141" s="10">
        <f>charges!Y141</f>
        <v>368999</v>
      </c>
      <c r="E141" s="10">
        <f>charges!Z141</f>
        <v>0</v>
      </c>
      <c r="F141" s="10">
        <f>charges!AC141</f>
        <v>3143263.54</v>
      </c>
      <c r="G141" s="10">
        <f t="shared" si="29"/>
        <v>15741869.949999999</v>
      </c>
      <c r="H141" s="6"/>
      <c r="I141" s="6">
        <f>produits!C141</f>
        <v>19305288.209999997</v>
      </c>
      <c r="J141" s="10">
        <f>produits!AB141</f>
        <v>0</v>
      </c>
      <c r="K141" s="10">
        <f>produits!AC141</f>
        <v>0</v>
      </c>
      <c r="L141" s="10">
        <f>produits!AF141</f>
        <v>3143263.54</v>
      </c>
      <c r="M141" s="10">
        <f t="shared" si="30"/>
        <v>16162024.669999998</v>
      </c>
      <c r="O141" s="5">
        <f t="shared" si="17"/>
        <v>420154.71999999881</v>
      </c>
    </row>
    <row r="142" spans="1:15" ht="14.1" customHeight="1" x14ac:dyDescent="0.25">
      <c r="A142" s="1" t="s">
        <v>264</v>
      </c>
      <c r="B142" s="1" t="s">
        <v>265</v>
      </c>
      <c r="C142" s="6">
        <f>charges!C142</f>
        <v>15345817.560000002</v>
      </c>
      <c r="D142" s="10">
        <f>charges!Y142</f>
        <v>332431.27</v>
      </c>
      <c r="E142" s="10">
        <f>charges!Z142</f>
        <v>0</v>
      </c>
      <c r="F142" s="10">
        <f>charges!AC142</f>
        <v>1504566.55</v>
      </c>
      <c r="G142" s="10">
        <f t="shared" si="29"/>
        <v>13508819.740000002</v>
      </c>
      <c r="H142" s="6"/>
      <c r="I142" s="6">
        <f>produits!C142</f>
        <v>18523253.260000002</v>
      </c>
      <c r="J142" s="10">
        <f>produits!AB142</f>
        <v>1240282.8</v>
      </c>
      <c r="K142" s="10">
        <f>produits!AC142</f>
        <v>600000</v>
      </c>
      <c r="L142" s="10">
        <f>produits!AF142</f>
        <v>1504566.55</v>
      </c>
      <c r="M142" s="10">
        <f t="shared" si="30"/>
        <v>15178403.91</v>
      </c>
      <c r="O142" s="5">
        <f t="shared" si="17"/>
        <v>1669584.1699999981</v>
      </c>
    </row>
    <row r="143" spans="1:15" ht="14.1" customHeight="1" x14ac:dyDescent="0.25">
      <c r="A143" s="1" t="s">
        <v>266</v>
      </c>
      <c r="B143" s="1" t="s">
        <v>267</v>
      </c>
      <c r="C143" s="6">
        <f>charges!C143</f>
        <v>4799145.95</v>
      </c>
      <c r="D143" s="10">
        <f>charges!Y143</f>
        <v>7479.54</v>
      </c>
      <c r="E143" s="10">
        <f>charges!Z143</f>
        <v>0</v>
      </c>
      <c r="F143" s="10">
        <f>charges!AC143</f>
        <v>63805.25</v>
      </c>
      <c r="G143" s="10">
        <f t="shared" si="29"/>
        <v>4727861.16</v>
      </c>
      <c r="H143" s="6"/>
      <c r="I143" s="6">
        <f>produits!C143</f>
        <v>5081455.42</v>
      </c>
      <c r="J143" s="10">
        <f>produits!AB143</f>
        <v>0</v>
      </c>
      <c r="K143" s="10">
        <f>produits!AC143</f>
        <v>0</v>
      </c>
      <c r="L143" s="10">
        <f>produits!AF143</f>
        <v>63805.25</v>
      </c>
      <c r="M143" s="10">
        <f t="shared" si="30"/>
        <v>5017650.17</v>
      </c>
      <c r="O143" s="5">
        <f t="shared" ref="O143:O156" si="31">M143-G143</f>
        <v>289789.00999999978</v>
      </c>
    </row>
    <row r="144" spans="1:15" ht="14.1" customHeight="1" x14ac:dyDescent="0.25">
      <c r="A144" s="1" t="s">
        <v>268</v>
      </c>
      <c r="B144" s="1" t="s">
        <v>269</v>
      </c>
      <c r="C144" s="6">
        <f>charges!C144</f>
        <v>9929019.9099999983</v>
      </c>
      <c r="D144" s="10">
        <f>charges!Y144</f>
        <v>0</v>
      </c>
      <c r="E144" s="10">
        <f>charges!Z144</f>
        <v>0</v>
      </c>
      <c r="F144" s="10">
        <f>charges!AC144</f>
        <v>327600</v>
      </c>
      <c r="G144" s="10">
        <f t="shared" si="29"/>
        <v>9601419.9099999983</v>
      </c>
      <c r="H144" s="6"/>
      <c r="I144" s="6">
        <f>produits!C144</f>
        <v>10817429.75</v>
      </c>
      <c r="J144" s="10">
        <f>produits!AB144</f>
        <v>0</v>
      </c>
      <c r="K144" s="10">
        <f>produits!AC144</f>
        <v>0</v>
      </c>
      <c r="L144" s="10">
        <f>produits!AF144</f>
        <v>327600</v>
      </c>
      <c r="M144" s="10">
        <f t="shared" si="30"/>
        <v>10489829.75</v>
      </c>
      <c r="O144" s="5">
        <f t="shared" si="31"/>
        <v>888409.84000000171</v>
      </c>
    </row>
    <row r="145" spans="1:15" ht="14.1" customHeight="1" x14ac:dyDescent="0.25">
      <c r="A145" s="1" t="s">
        <v>270</v>
      </c>
      <c r="B145" s="1" t="s">
        <v>271</v>
      </c>
      <c r="C145" s="6">
        <f>charges!C145</f>
        <v>25660624.920000002</v>
      </c>
      <c r="D145" s="10">
        <f>charges!Y145</f>
        <v>1010576</v>
      </c>
      <c r="E145" s="10">
        <f>charges!Z145</f>
        <v>1039524.95</v>
      </c>
      <c r="F145" s="10">
        <f>charges!AC145</f>
        <v>2995056.85</v>
      </c>
      <c r="G145" s="10">
        <f t="shared" si="29"/>
        <v>20615467.120000001</v>
      </c>
      <c r="H145" s="6"/>
      <c r="I145" s="6">
        <f>produits!C145</f>
        <v>26410968.009999998</v>
      </c>
      <c r="J145" s="10">
        <f>produits!AB145</f>
        <v>0</v>
      </c>
      <c r="K145" s="10">
        <f>produits!AC145</f>
        <v>1039524.95</v>
      </c>
      <c r="L145" s="10">
        <f>produits!AF145</f>
        <v>2995056.85</v>
      </c>
      <c r="M145" s="10">
        <f t="shared" si="30"/>
        <v>22376386.209999997</v>
      </c>
      <c r="O145" s="5">
        <f t="shared" si="31"/>
        <v>1760919.0899999961</v>
      </c>
    </row>
    <row r="146" spans="1:15" ht="14.1" customHeight="1" x14ac:dyDescent="0.25">
      <c r="C146" s="5"/>
      <c r="D146" s="10"/>
      <c r="E146" s="10"/>
      <c r="F146" s="10"/>
      <c r="G146" s="10"/>
      <c r="H146" s="6"/>
      <c r="I146" s="5"/>
      <c r="J146" s="10"/>
      <c r="K146" s="10"/>
      <c r="L146" s="10"/>
      <c r="M146" s="10"/>
      <c r="O146" s="5"/>
    </row>
    <row r="147" spans="1:15" s="2" customFormat="1" ht="14.1" customHeight="1" x14ac:dyDescent="0.25">
      <c r="B147" s="2" t="s">
        <v>272</v>
      </c>
      <c r="C147" s="5">
        <f>SUM(C148:C156)</f>
        <v>107668872.78</v>
      </c>
      <c r="D147" s="9">
        <f t="shared" ref="D147:G147" si="32">SUM(D148:D156)</f>
        <v>1814692.67</v>
      </c>
      <c r="E147" s="9">
        <f t="shared" si="32"/>
        <v>2236150</v>
      </c>
      <c r="F147" s="9">
        <f t="shared" si="32"/>
        <v>9582086.0999999996</v>
      </c>
      <c r="G147" s="9">
        <f t="shared" si="32"/>
        <v>94035944.00999999</v>
      </c>
      <c r="H147" s="5"/>
      <c r="I147" s="5">
        <f>SUM(I148:I156)</f>
        <v>111376766.33999999</v>
      </c>
      <c r="J147" s="9">
        <f t="shared" ref="J147:K147" si="33">SUM(J148:J156)</f>
        <v>1271131.3699999999</v>
      </c>
      <c r="K147" s="9">
        <f t="shared" si="33"/>
        <v>13913.5</v>
      </c>
      <c r="L147" s="9">
        <f t="shared" ref="L147:O147" si="34">SUM(L148:L156)</f>
        <v>9582086.0999999996</v>
      </c>
      <c r="M147" s="9">
        <f t="shared" si="34"/>
        <v>100509635.36999999</v>
      </c>
      <c r="N147" s="9"/>
      <c r="O147" s="9">
        <f t="shared" si="34"/>
        <v>6473691.3599999929</v>
      </c>
    </row>
    <row r="148" spans="1:15" ht="14.1" customHeight="1" x14ac:dyDescent="0.25">
      <c r="A148" s="1" t="s">
        <v>273</v>
      </c>
      <c r="B148" s="1" t="s">
        <v>274</v>
      </c>
      <c r="C148" s="6">
        <f>charges!C148</f>
        <v>21257652.84</v>
      </c>
      <c r="D148" s="10">
        <f>charges!Y148</f>
        <v>4371.1000000000004</v>
      </c>
      <c r="E148" s="10">
        <f>charges!Z148</f>
        <v>0</v>
      </c>
      <c r="F148" s="10">
        <f>charges!AC148</f>
        <v>2198914.0299999998</v>
      </c>
      <c r="G148" s="10">
        <f t="shared" ref="G148:G156" si="35">C148-D148-E148-F148</f>
        <v>19054367.709999997</v>
      </c>
      <c r="H148" s="6"/>
      <c r="I148" s="6">
        <f>produits!C148</f>
        <v>22413174.02</v>
      </c>
      <c r="J148" s="10">
        <f>produits!AB148</f>
        <v>799890.26</v>
      </c>
      <c r="K148" s="10">
        <f>produits!AC148</f>
        <v>13545</v>
      </c>
      <c r="L148" s="10">
        <f>produits!AF148</f>
        <v>2198914.0299999998</v>
      </c>
      <c r="M148" s="10">
        <f t="shared" ref="M148:M156" si="36">I148-J148-K148-L148</f>
        <v>19400824.729999997</v>
      </c>
      <c r="O148" s="5">
        <f t="shared" si="31"/>
        <v>346457.01999999955</v>
      </c>
    </row>
    <row r="149" spans="1:15" ht="14.1" customHeight="1" x14ac:dyDescent="0.25">
      <c r="A149" s="1" t="s">
        <v>275</v>
      </c>
      <c r="B149" s="1" t="s">
        <v>276</v>
      </c>
      <c r="C149" s="6">
        <f>charges!C149</f>
        <v>6470572.4299999997</v>
      </c>
      <c r="D149" s="10">
        <f>charges!Y149</f>
        <v>265000</v>
      </c>
      <c r="E149" s="10">
        <f>charges!Z149</f>
        <v>0</v>
      </c>
      <c r="F149" s="10">
        <f>charges!AC149</f>
        <v>136616.29999999999</v>
      </c>
      <c r="G149" s="10">
        <f t="shared" si="35"/>
        <v>6068956.1299999999</v>
      </c>
      <c r="H149" s="6"/>
      <c r="I149" s="6">
        <f>produits!C149</f>
        <v>6489842.8999999994</v>
      </c>
      <c r="J149" s="10">
        <f>produits!AB149</f>
        <v>0</v>
      </c>
      <c r="K149" s="10">
        <f>produits!AC149</f>
        <v>0</v>
      </c>
      <c r="L149" s="10">
        <f>produits!AF149</f>
        <v>136616.29999999999</v>
      </c>
      <c r="M149" s="10">
        <f t="shared" si="36"/>
        <v>6353226.5999999996</v>
      </c>
      <c r="O149" s="5">
        <f t="shared" si="31"/>
        <v>284270.46999999974</v>
      </c>
    </row>
    <row r="150" spans="1:15" ht="14.1" customHeight="1" x14ac:dyDescent="0.25">
      <c r="A150" s="1" t="s">
        <v>277</v>
      </c>
      <c r="B150" s="1" t="s">
        <v>278</v>
      </c>
      <c r="C150" s="6">
        <f>charges!C150</f>
        <v>48458090.760000005</v>
      </c>
      <c r="D150" s="10">
        <f>charges!Y150</f>
        <v>1408193.27</v>
      </c>
      <c r="E150" s="10">
        <f>charges!Z150</f>
        <v>1500000</v>
      </c>
      <c r="F150" s="10">
        <f>charges!AC150</f>
        <v>5959696.5999999996</v>
      </c>
      <c r="G150" s="10">
        <f t="shared" si="35"/>
        <v>39590200.890000001</v>
      </c>
      <c r="H150" s="6"/>
      <c r="I150" s="6">
        <f>produits!C150</f>
        <v>50115029.859999999</v>
      </c>
      <c r="J150" s="10">
        <f>produits!AB150</f>
        <v>451431.95</v>
      </c>
      <c r="K150" s="10">
        <f>produits!AC150</f>
        <v>0</v>
      </c>
      <c r="L150" s="10">
        <f>produits!AF150</f>
        <v>5959696.5999999996</v>
      </c>
      <c r="M150" s="10">
        <f t="shared" si="36"/>
        <v>43703901.309999995</v>
      </c>
      <c r="O150" s="5">
        <f t="shared" si="31"/>
        <v>4113700.4199999943</v>
      </c>
    </row>
    <row r="151" spans="1:15" ht="14.1" customHeight="1" x14ac:dyDescent="0.25">
      <c r="A151" s="1" t="s">
        <v>279</v>
      </c>
      <c r="B151" s="1" t="s">
        <v>280</v>
      </c>
      <c r="C151" s="6">
        <f>charges!C151</f>
        <v>4578495.57</v>
      </c>
      <c r="D151" s="10">
        <f>charges!Y151</f>
        <v>0</v>
      </c>
      <c r="E151" s="10">
        <f>charges!Z151</f>
        <v>0</v>
      </c>
      <c r="F151" s="10">
        <f>charges!AC151</f>
        <v>288794.5</v>
      </c>
      <c r="G151" s="10">
        <f t="shared" si="35"/>
        <v>4289701.07</v>
      </c>
      <c r="H151" s="6"/>
      <c r="I151" s="6">
        <f>produits!C151</f>
        <v>4580865.4700000007</v>
      </c>
      <c r="J151" s="10">
        <f>produits!AB151</f>
        <v>16354.16</v>
      </c>
      <c r="K151" s="10">
        <f>produits!AC151</f>
        <v>0</v>
      </c>
      <c r="L151" s="10">
        <f>produits!AF151</f>
        <v>288794.5</v>
      </c>
      <c r="M151" s="10">
        <f t="shared" si="36"/>
        <v>4275716.8100000005</v>
      </c>
      <c r="O151" s="5">
        <f t="shared" si="31"/>
        <v>-13984.259999999776</v>
      </c>
    </row>
    <row r="152" spans="1:15" ht="14.1" customHeight="1" x14ac:dyDescent="0.25">
      <c r="A152" s="1" t="s">
        <v>281</v>
      </c>
      <c r="B152" s="1" t="s">
        <v>282</v>
      </c>
      <c r="C152" s="6">
        <f>charges!C152</f>
        <v>5240684.4000000004</v>
      </c>
      <c r="D152" s="10">
        <f>charges!Y152</f>
        <v>50000</v>
      </c>
      <c r="E152" s="10">
        <f>charges!Z152</f>
        <v>700000</v>
      </c>
      <c r="F152" s="10">
        <f>charges!AC152</f>
        <v>67620</v>
      </c>
      <c r="G152" s="10">
        <f t="shared" si="35"/>
        <v>4423064.4000000004</v>
      </c>
      <c r="H152" s="6"/>
      <c r="I152" s="6">
        <f>produits!C152</f>
        <v>5287156.9799999995</v>
      </c>
      <c r="J152" s="10">
        <f>produits!AB152</f>
        <v>0</v>
      </c>
      <c r="K152" s="10">
        <f>produits!AC152</f>
        <v>0</v>
      </c>
      <c r="L152" s="10">
        <f>produits!AF152</f>
        <v>67620</v>
      </c>
      <c r="M152" s="10">
        <f t="shared" si="36"/>
        <v>5219536.9799999995</v>
      </c>
      <c r="O152" s="5">
        <f t="shared" si="31"/>
        <v>796472.57999999914</v>
      </c>
    </row>
    <row r="153" spans="1:15" ht="14.1" customHeight="1" x14ac:dyDescent="0.25">
      <c r="A153" s="1" t="s">
        <v>283</v>
      </c>
      <c r="B153" s="1" t="s">
        <v>284</v>
      </c>
      <c r="C153" s="6">
        <f>charges!C153</f>
        <v>4455758.6900000004</v>
      </c>
      <c r="D153" s="10">
        <f>charges!Y153</f>
        <v>3455</v>
      </c>
      <c r="E153" s="10">
        <f>charges!Z153</f>
        <v>16150</v>
      </c>
      <c r="F153" s="10">
        <f>charges!AC153</f>
        <v>404570.94</v>
      </c>
      <c r="G153" s="10">
        <f t="shared" si="35"/>
        <v>4031582.7500000005</v>
      </c>
      <c r="H153" s="6"/>
      <c r="I153" s="6">
        <f>produits!C153</f>
        <v>4506685.6399999997</v>
      </c>
      <c r="J153" s="10">
        <f>produits!AB153</f>
        <v>3455</v>
      </c>
      <c r="K153" s="10">
        <f>produits!AC153</f>
        <v>0</v>
      </c>
      <c r="L153" s="10">
        <f>produits!AF153</f>
        <v>404570.94</v>
      </c>
      <c r="M153" s="10">
        <f t="shared" si="36"/>
        <v>4098659.6999999997</v>
      </c>
      <c r="O153" s="5">
        <f t="shared" si="31"/>
        <v>67076.949999999255</v>
      </c>
    </row>
    <row r="154" spans="1:15" ht="14.1" customHeight="1" x14ac:dyDescent="0.25">
      <c r="A154" s="1" t="s">
        <v>285</v>
      </c>
      <c r="B154" s="1" t="s">
        <v>286</v>
      </c>
      <c r="C154" s="6">
        <f>charges!C154</f>
        <v>7245629.4299999997</v>
      </c>
      <c r="D154" s="10">
        <f>charges!Y154</f>
        <v>22137.4</v>
      </c>
      <c r="E154" s="10">
        <f>charges!Z154</f>
        <v>20000</v>
      </c>
      <c r="F154" s="10">
        <f>charges!AC154</f>
        <v>16.399999999999999</v>
      </c>
      <c r="G154" s="10">
        <f t="shared" si="35"/>
        <v>7203475.629999999</v>
      </c>
      <c r="H154" s="6"/>
      <c r="I154" s="6">
        <f>produits!C154</f>
        <v>7250455.2400000002</v>
      </c>
      <c r="J154" s="10">
        <f>produits!AB154</f>
        <v>0</v>
      </c>
      <c r="K154" s="10">
        <f>produits!AC154</f>
        <v>0</v>
      </c>
      <c r="L154" s="10">
        <f>produits!AF154</f>
        <v>16.399999999999999</v>
      </c>
      <c r="M154" s="10">
        <f t="shared" si="36"/>
        <v>7250438.8399999999</v>
      </c>
      <c r="O154" s="5">
        <f t="shared" si="31"/>
        <v>46963.210000000894</v>
      </c>
    </row>
    <row r="155" spans="1:15" ht="14.1" customHeight="1" x14ac:dyDescent="0.25">
      <c r="A155" s="1" t="s">
        <v>287</v>
      </c>
      <c r="B155" s="1" t="s">
        <v>288</v>
      </c>
      <c r="C155" s="6">
        <f>charges!C155</f>
        <v>4579587.8</v>
      </c>
      <c r="D155" s="10">
        <f>charges!Y155</f>
        <v>0</v>
      </c>
      <c r="E155" s="10">
        <f>charges!Z155</f>
        <v>0</v>
      </c>
      <c r="F155" s="10">
        <f>charges!AC155</f>
        <v>182412.75</v>
      </c>
      <c r="G155" s="10">
        <f t="shared" si="35"/>
        <v>4397175.05</v>
      </c>
      <c r="H155" s="6"/>
      <c r="I155" s="6">
        <f>produits!C155</f>
        <v>4856020.38</v>
      </c>
      <c r="J155" s="10">
        <f>produits!AB155</f>
        <v>0</v>
      </c>
      <c r="K155" s="10">
        <f>produits!AC155</f>
        <v>0</v>
      </c>
      <c r="L155" s="10">
        <f>produits!AF155</f>
        <v>182412.75</v>
      </c>
      <c r="M155" s="10">
        <f t="shared" si="36"/>
        <v>4673607.63</v>
      </c>
      <c r="O155" s="5">
        <f t="shared" si="31"/>
        <v>276432.58000000007</v>
      </c>
    </row>
    <row r="156" spans="1:15" ht="14.1" customHeight="1" x14ac:dyDescent="0.25">
      <c r="A156" s="1" t="s">
        <v>289</v>
      </c>
      <c r="B156" s="1" t="s">
        <v>290</v>
      </c>
      <c r="C156" s="6">
        <f>charges!C156</f>
        <v>5382400.8600000003</v>
      </c>
      <c r="D156" s="10">
        <f>charges!Y156</f>
        <v>61535.9</v>
      </c>
      <c r="E156" s="10">
        <f>charges!Z156</f>
        <v>0</v>
      </c>
      <c r="F156" s="10">
        <f>charges!AC156</f>
        <v>343444.58</v>
      </c>
      <c r="G156" s="10">
        <f t="shared" si="35"/>
        <v>4977420.38</v>
      </c>
      <c r="H156" s="6"/>
      <c r="I156" s="6">
        <f>produits!C156</f>
        <v>5877535.8499999996</v>
      </c>
      <c r="J156" s="10">
        <f>produits!AB156</f>
        <v>0</v>
      </c>
      <c r="K156" s="10">
        <f>produits!AC156</f>
        <v>368.5</v>
      </c>
      <c r="L156" s="10">
        <f>produits!AF156</f>
        <v>343444.58</v>
      </c>
      <c r="M156" s="10">
        <f t="shared" si="36"/>
        <v>5533722.7699999996</v>
      </c>
      <c r="O156" s="5">
        <f t="shared" si="31"/>
        <v>556302.38999999966</v>
      </c>
    </row>
    <row r="157" spans="1:15" ht="14.1" customHeight="1" x14ac:dyDescent="0.25">
      <c r="C157" s="5"/>
      <c r="D157" s="10"/>
      <c r="E157" s="10"/>
      <c r="F157" s="10"/>
      <c r="G157" s="10"/>
      <c r="H157" s="6"/>
      <c r="I157" s="5"/>
      <c r="J157" s="10"/>
      <c r="K157" s="10"/>
      <c r="L157" s="10"/>
      <c r="M157" s="10"/>
    </row>
    <row r="158" spans="1:15" s="8" customFormat="1" ht="14.1" customHeight="1" x14ac:dyDescent="0.25">
      <c r="B158" s="8" t="s">
        <v>291</v>
      </c>
      <c r="C158" s="10">
        <f>SUM(C12:C30,C33:C50,C53:C77,C80:C107,C110:C126,C129:C145,C148:C156)</f>
        <v>1660867736.9199996</v>
      </c>
      <c r="D158" s="10">
        <f>SUM(D12:D30,D33:D50,D53:D77,D80:D107,D110:D126,D129:D145,D148:D156)</f>
        <v>32926464.099999998</v>
      </c>
      <c r="E158" s="10">
        <f>SUM(E12:E30,E33:E50,E53:E77,E80:E107,E110:E126,E129:E145,E148:E156)</f>
        <v>11159428.260000002</v>
      </c>
      <c r="F158" s="10">
        <f>SUM(F12:F30,F33:F50,F53:F77,F80:F107,F110:F126,F129:F145,F148:F156)</f>
        <v>136746637.78</v>
      </c>
      <c r="G158" s="10">
        <f>SUM(G12:G30,G33:G50,G53:G77,G80:G107,G110:G126,G129:G145,G148:G156)</f>
        <v>1480035206.7800002</v>
      </c>
      <c r="H158" s="10"/>
      <c r="I158" s="10">
        <f>SUM(I12:I30,I33:I50,I53:I77,I80:I107,I110:I126,I129:I145,I148:I156)</f>
        <v>1718875042.4800005</v>
      </c>
      <c r="J158" s="10">
        <f>SUM(J12:J30,J33:J50,J53:J77,J80:J107,J110:J126,J129:J145,J148:J156)</f>
        <v>11351746.430000002</v>
      </c>
      <c r="K158" s="10">
        <f>SUM(K12:K30,K33:K50,K53:K77,K80:K107,K110:K126,K129:K145,K148:K156)</f>
        <v>11549727.65</v>
      </c>
      <c r="L158" s="10">
        <f>SUM(L12:L30,L33:L50,L53:L77,L80:L107,L110:L126,L129:L145,L148:L156)</f>
        <v>136706861.33000001</v>
      </c>
      <c r="M158" s="10">
        <f>SUM(M12:M30,M33:M50,M53:M77,M80:M107,M110:M126,M129:M145,M148:M156)</f>
        <v>1559266707.0699999</v>
      </c>
      <c r="N158" s="10"/>
      <c r="O158" s="9">
        <f>SUM(O12:O30,O33:O50,O53:O77,O80:O107,O110:O126,O129:O145,O148:O156)</f>
        <v>79231500.290000111</v>
      </c>
    </row>
    <row r="159" spans="1:15" ht="14.1" customHeight="1" x14ac:dyDescent="0.25">
      <c r="C159" s="5"/>
      <c r="D159" s="10"/>
      <c r="E159" s="10"/>
      <c r="F159" s="10"/>
      <c r="G159" s="10"/>
      <c r="H159" s="6"/>
      <c r="I159" s="5"/>
      <c r="J159" s="10"/>
      <c r="K159" s="10"/>
      <c r="L159" s="10"/>
      <c r="M159" s="10"/>
    </row>
    <row r="160" spans="1:15" ht="14.1" customHeight="1" x14ac:dyDescent="0.25">
      <c r="C160" s="5"/>
      <c r="D160" s="10"/>
      <c r="E160" s="10"/>
      <c r="F160" s="10"/>
      <c r="G160" s="10"/>
      <c r="H160" s="6"/>
      <c r="I160" s="5"/>
      <c r="J160" s="10"/>
      <c r="K160" s="10"/>
      <c r="L160" s="10"/>
      <c r="M160" s="10"/>
    </row>
    <row r="161" spans="3:13" ht="14.1" customHeight="1" x14ac:dyDescent="0.25">
      <c r="C161" s="5"/>
      <c r="D161" s="10"/>
      <c r="E161" s="10"/>
      <c r="F161" s="10"/>
      <c r="G161" s="10"/>
      <c r="H161" s="6"/>
      <c r="I161" s="5"/>
      <c r="J161" s="10"/>
      <c r="K161" s="10"/>
      <c r="L161" s="10"/>
      <c r="M161" s="10"/>
    </row>
    <row r="162" spans="3:13" ht="14.1" customHeight="1" x14ac:dyDescent="0.25">
      <c r="C162" s="5"/>
      <c r="D162" s="10"/>
      <c r="E162" s="10"/>
      <c r="F162" s="10"/>
      <c r="G162" s="10"/>
      <c r="H162" s="6"/>
      <c r="I162" s="5"/>
      <c r="J162" s="10"/>
      <c r="K162" s="10"/>
      <c r="L162" s="10"/>
      <c r="M162" s="10"/>
    </row>
    <row r="163" spans="3:13" ht="14.1" customHeight="1" x14ac:dyDescent="0.25">
      <c r="C163" s="5"/>
      <c r="D163" s="10"/>
      <c r="E163" s="10"/>
      <c r="F163" s="10"/>
      <c r="G163" s="10"/>
      <c r="H163" s="6"/>
      <c r="I163" s="5"/>
      <c r="J163" s="10"/>
      <c r="K163" s="10"/>
      <c r="L163" s="10"/>
      <c r="M163" s="10"/>
    </row>
    <row r="164" spans="3:13" ht="14.1" customHeight="1" x14ac:dyDescent="0.25">
      <c r="C164" s="5"/>
      <c r="D164" s="10"/>
      <c r="E164" s="10"/>
      <c r="F164" s="10"/>
      <c r="G164" s="10"/>
      <c r="H164" s="6"/>
      <c r="I164" s="5"/>
      <c r="J164" s="10"/>
      <c r="K164" s="10"/>
      <c r="L164" s="10"/>
      <c r="M164" s="10"/>
    </row>
    <row r="165" spans="3:13" ht="14.1" customHeight="1" x14ac:dyDescent="0.25">
      <c r="C165" s="5"/>
      <c r="D165" s="10"/>
      <c r="E165" s="10"/>
      <c r="F165" s="10"/>
      <c r="G165" s="10"/>
      <c r="H165" s="6"/>
      <c r="I165" s="5"/>
      <c r="J165" s="10"/>
      <c r="K165" s="10"/>
      <c r="L165" s="10"/>
      <c r="M165" s="10"/>
    </row>
    <row r="166" spans="3:13" ht="14.1" customHeight="1" x14ac:dyDescent="0.25">
      <c r="C166" s="5"/>
      <c r="D166" s="10"/>
      <c r="E166" s="10"/>
      <c r="F166" s="10"/>
      <c r="G166" s="10"/>
      <c r="H166" s="6"/>
      <c r="I166" s="5"/>
      <c r="J166" s="10"/>
      <c r="K166" s="10"/>
      <c r="L166" s="10"/>
      <c r="M166" s="10"/>
    </row>
    <row r="167" spans="3:13" ht="14.1" customHeight="1" x14ac:dyDescent="0.25">
      <c r="C167" s="5"/>
      <c r="D167" s="10"/>
      <c r="E167" s="10"/>
      <c r="F167" s="10"/>
      <c r="G167" s="10"/>
      <c r="H167" s="6"/>
      <c r="I167" s="5"/>
      <c r="J167" s="10"/>
      <c r="K167" s="10"/>
      <c r="L167" s="10"/>
      <c r="M167" s="10"/>
    </row>
    <row r="168" spans="3:13" ht="14.1" customHeight="1" x14ac:dyDescent="0.25">
      <c r="C168" s="5"/>
      <c r="D168" s="10"/>
      <c r="E168" s="10"/>
      <c r="F168" s="10"/>
      <c r="G168" s="10"/>
      <c r="H168" s="6"/>
      <c r="I168" s="5"/>
      <c r="J168" s="10"/>
      <c r="K168" s="10"/>
      <c r="L168" s="10"/>
      <c r="M168" s="10"/>
    </row>
    <row r="169" spans="3:13" ht="14.1" customHeight="1" x14ac:dyDescent="0.25">
      <c r="C169" s="5"/>
      <c r="D169" s="10"/>
      <c r="E169" s="10"/>
      <c r="F169" s="10"/>
      <c r="G169" s="10"/>
      <c r="H169" s="6"/>
      <c r="I169" s="5"/>
      <c r="J169" s="10"/>
      <c r="K169" s="10"/>
      <c r="L169" s="10"/>
      <c r="M169" s="10"/>
    </row>
    <row r="170" spans="3:13" ht="14.1" customHeight="1" x14ac:dyDescent="0.25">
      <c r="C170" s="5"/>
      <c r="D170" s="10"/>
      <c r="E170" s="10"/>
      <c r="F170" s="10"/>
      <c r="G170" s="10"/>
      <c r="H170" s="6"/>
      <c r="I170" s="5"/>
      <c r="J170" s="10"/>
      <c r="K170" s="10"/>
      <c r="L170" s="10"/>
      <c r="M170" s="10"/>
    </row>
    <row r="171" spans="3:13" ht="14.1" customHeight="1" x14ac:dyDescent="0.25">
      <c r="C171" s="5"/>
      <c r="D171" s="10"/>
      <c r="E171" s="10"/>
      <c r="F171" s="10"/>
      <c r="G171" s="10"/>
      <c r="H171" s="6"/>
      <c r="I171" s="5"/>
      <c r="J171" s="10"/>
      <c r="K171" s="10"/>
      <c r="L171" s="10"/>
      <c r="M171" s="10"/>
    </row>
    <row r="172" spans="3:13" ht="14.1" customHeight="1" x14ac:dyDescent="0.25">
      <c r="C172" s="5"/>
      <c r="D172" s="10"/>
      <c r="E172" s="10"/>
      <c r="F172" s="10"/>
      <c r="G172" s="10"/>
      <c r="H172" s="6"/>
      <c r="I172" s="5"/>
      <c r="J172" s="10"/>
      <c r="K172" s="10"/>
      <c r="L172" s="10"/>
      <c r="M172" s="10"/>
    </row>
    <row r="173" spans="3:13" ht="14.1" customHeight="1" x14ac:dyDescent="0.25">
      <c r="C173" s="5"/>
      <c r="D173" s="10"/>
      <c r="E173" s="10"/>
      <c r="F173" s="10"/>
      <c r="G173" s="10"/>
      <c r="H173" s="6"/>
      <c r="I173" s="5"/>
      <c r="J173" s="10"/>
      <c r="K173" s="10"/>
      <c r="L173" s="10"/>
      <c r="M173" s="10"/>
    </row>
    <row r="174" spans="3:13" ht="14.1" customHeight="1" x14ac:dyDescent="0.25">
      <c r="C174" s="5"/>
      <c r="D174" s="10"/>
      <c r="E174" s="10"/>
      <c r="F174" s="10"/>
      <c r="G174" s="10"/>
      <c r="H174" s="6"/>
      <c r="I174" s="5"/>
      <c r="J174" s="10"/>
      <c r="K174" s="10"/>
      <c r="L174" s="10"/>
      <c r="M174" s="10"/>
    </row>
    <row r="175" spans="3:13" ht="14.1" customHeight="1" x14ac:dyDescent="0.25">
      <c r="C175" s="5"/>
      <c r="D175" s="10"/>
      <c r="E175" s="10"/>
      <c r="F175" s="10"/>
      <c r="G175" s="10"/>
      <c r="H175" s="6"/>
      <c r="I175" s="5"/>
      <c r="J175" s="10"/>
      <c r="K175" s="10"/>
      <c r="L175" s="10"/>
      <c r="M175" s="10"/>
    </row>
    <row r="176" spans="3:13" ht="14.1" customHeight="1" x14ac:dyDescent="0.25">
      <c r="C176" s="5"/>
      <c r="D176" s="10"/>
      <c r="E176" s="10"/>
      <c r="F176" s="10"/>
      <c r="G176" s="10"/>
      <c r="H176" s="6"/>
      <c r="I176" s="5"/>
      <c r="J176" s="10"/>
      <c r="K176" s="10"/>
      <c r="L176" s="10"/>
      <c r="M176" s="10"/>
    </row>
    <row r="177" spans="3:13" ht="14.1" customHeight="1" x14ac:dyDescent="0.25">
      <c r="C177" s="5"/>
      <c r="D177" s="10"/>
      <c r="E177" s="10"/>
      <c r="F177" s="10"/>
      <c r="G177" s="10"/>
      <c r="H177" s="6"/>
      <c r="I177" s="5"/>
      <c r="J177" s="10"/>
      <c r="K177" s="10"/>
      <c r="L177" s="10"/>
      <c r="M177" s="10"/>
    </row>
    <row r="178" spans="3:13" ht="14.1" customHeight="1" x14ac:dyDescent="0.25">
      <c r="C178" s="5"/>
      <c r="D178" s="10"/>
      <c r="E178" s="10"/>
      <c r="F178" s="10"/>
      <c r="G178" s="10"/>
      <c r="H178" s="6"/>
      <c r="I178" s="5"/>
      <c r="J178" s="10"/>
      <c r="K178" s="10"/>
      <c r="L178" s="10"/>
      <c r="M178" s="10"/>
    </row>
    <row r="179" spans="3:13" ht="14.1" customHeight="1" x14ac:dyDescent="0.25">
      <c r="C179" s="5"/>
      <c r="D179" s="10"/>
      <c r="E179" s="10"/>
      <c r="F179" s="10"/>
      <c r="G179" s="10"/>
      <c r="H179" s="6"/>
      <c r="I179" s="5"/>
      <c r="J179" s="10"/>
      <c r="K179" s="10"/>
      <c r="L179" s="10"/>
      <c r="M179" s="10"/>
    </row>
    <row r="180" spans="3:13" ht="14.1" customHeight="1" x14ac:dyDescent="0.25">
      <c r="C180" s="5"/>
      <c r="D180" s="10"/>
      <c r="E180" s="10"/>
      <c r="F180" s="10"/>
      <c r="G180" s="10"/>
      <c r="H180" s="6"/>
      <c r="I180" s="5"/>
      <c r="J180" s="10"/>
      <c r="K180" s="10"/>
      <c r="L180" s="10"/>
      <c r="M180" s="10"/>
    </row>
    <row r="181" spans="3:13" ht="14.1" customHeight="1" x14ac:dyDescent="0.25">
      <c r="C181" s="5"/>
      <c r="D181" s="10"/>
      <c r="E181" s="10"/>
      <c r="F181" s="10"/>
      <c r="G181" s="10"/>
      <c r="H181" s="6"/>
      <c r="I181" s="5"/>
      <c r="J181" s="10"/>
      <c r="K181" s="10"/>
      <c r="L181" s="10"/>
      <c r="M181" s="10"/>
    </row>
    <row r="182" spans="3:13" ht="14.1" customHeight="1" x14ac:dyDescent="0.25">
      <c r="C182" s="5"/>
      <c r="D182" s="10"/>
      <c r="E182" s="10"/>
      <c r="F182" s="10"/>
      <c r="G182" s="10"/>
      <c r="H182" s="6"/>
      <c r="I182" s="5"/>
      <c r="J182" s="10"/>
      <c r="K182" s="10"/>
      <c r="L182" s="10"/>
      <c r="M182" s="10"/>
    </row>
    <row r="183" spans="3:13" ht="14.1" customHeight="1" x14ac:dyDescent="0.25">
      <c r="C183" s="5"/>
      <c r="D183" s="10"/>
      <c r="E183" s="10"/>
      <c r="F183" s="10"/>
      <c r="G183" s="10"/>
      <c r="H183" s="6"/>
      <c r="I183" s="5"/>
      <c r="J183" s="10"/>
      <c r="K183" s="10"/>
      <c r="L183" s="10"/>
      <c r="M183" s="10"/>
    </row>
    <row r="184" spans="3:13" ht="14.1" customHeight="1" x14ac:dyDescent="0.25">
      <c r="C184" s="5"/>
      <c r="D184" s="10"/>
      <c r="E184" s="10"/>
      <c r="F184" s="10"/>
      <c r="G184" s="10"/>
      <c r="H184" s="6"/>
      <c r="I184" s="5"/>
      <c r="J184" s="10"/>
      <c r="K184" s="10"/>
      <c r="L184" s="10"/>
      <c r="M184" s="10"/>
    </row>
    <row r="185" spans="3:13" ht="14.1" customHeight="1" x14ac:dyDescent="0.25">
      <c r="C185" s="5"/>
      <c r="D185" s="10"/>
      <c r="E185" s="10"/>
      <c r="F185" s="10"/>
      <c r="G185" s="10"/>
      <c r="H185" s="6"/>
      <c r="I185" s="5"/>
      <c r="J185" s="10"/>
      <c r="K185" s="10"/>
      <c r="L185" s="10"/>
      <c r="M185" s="10"/>
    </row>
    <row r="186" spans="3:13" ht="14.1" customHeight="1" x14ac:dyDescent="0.25">
      <c r="C186" s="5"/>
      <c r="D186" s="10"/>
      <c r="E186" s="10"/>
      <c r="F186" s="10"/>
      <c r="G186" s="10"/>
      <c r="H186" s="6"/>
      <c r="I186" s="5"/>
      <c r="J186" s="10"/>
      <c r="K186" s="10"/>
      <c r="L186" s="10"/>
      <c r="M186" s="10"/>
    </row>
    <row r="187" spans="3:13" ht="14.1" customHeight="1" x14ac:dyDescent="0.25">
      <c r="C187" s="5"/>
      <c r="D187" s="10"/>
      <c r="E187" s="10"/>
      <c r="F187" s="10"/>
      <c r="G187" s="10"/>
      <c r="H187" s="6"/>
      <c r="I187" s="5"/>
      <c r="J187" s="10"/>
      <c r="K187" s="10"/>
      <c r="L187" s="10"/>
      <c r="M187" s="10"/>
    </row>
    <row r="188" spans="3:13" ht="14.1" customHeight="1" x14ac:dyDescent="0.25">
      <c r="C188" s="5"/>
      <c r="D188" s="10"/>
      <c r="E188" s="10"/>
      <c r="F188" s="10"/>
      <c r="G188" s="10"/>
      <c r="H188" s="6"/>
      <c r="I188" s="5"/>
      <c r="J188" s="10"/>
      <c r="K188" s="10"/>
      <c r="L188" s="10"/>
      <c r="M188" s="10"/>
    </row>
    <row r="189" spans="3:13" ht="14.1" customHeight="1" x14ac:dyDescent="0.25">
      <c r="C189" s="5"/>
      <c r="D189" s="10"/>
      <c r="E189" s="10"/>
      <c r="F189" s="10"/>
      <c r="G189" s="10"/>
      <c r="H189" s="6"/>
      <c r="I189" s="5"/>
      <c r="J189" s="10"/>
      <c r="K189" s="10"/>
      <c r="L189" s="10"/>
      <c r="M189" s="10"/>
    </row>
    <row r="190" spans="3:13" ht="14.1" customHeight="1" x14ac:dyDescent="0.25">
      <c r="C190" s="5"/>
      <c r="D190" s="10"/>
      <c r="E190" s="10"/>
      <c r="F190" s="10"/>
      <c r="G190" s="10"/>
      <c r="H190" s="6"/>
      <c r="I190" s="5"/>
      <c r="J190" s="10"/>
      <c r="K190" s="10"/>
      <c r="L190" s="10"/>
      <c r="M190" s="10"/>
    </row>
    <row r="191" spans="3:13" ht="14.1" customHeight="1" x14ac:dyDescent="0.25">
      <c r="C191" s="5"/>
      <c r="D191" s="10"/>
      <c r="E191" s="10"/>
      <c r="F191" s="10"/>
      <c r="G191" s="10"/>
      <c r="H191" s="6"/>
      <c r="I191" s="5"/>
      <c r="J191" s="10"/>
      <c r="K191" s="10"/>
      <c r="L191" s="10"/>
      <c r="M191" s="10"/>
    </row>
    <row r="192" spans="3:13" ht="14.1" customHeight="1" x14ac:dyDescent="0.25">
      <c r="C192" s="5"/>
      <c r="D192" s="10"/>
      <c r="E192" s="10"/>
      <c r="F192" s="10"/>
      <c r="G192" s="10"/>
      <c r="H192" s="6"/>
      <c r="I192" s="5"/>
      <c r="J192" s="10"/>
      <c r="K192" s="10"/>
      <c r="L192" s="10"/>
      <c r="M192" s="10"/>
    </row>
    <row r="193" spans="3:13" ht="14.1" customHeight="1" x14ac:dyDescent="0.25">
      <c r="C193" s="5"/>
      <c r="D193" s="10"/>
      <c r="E193" s="10"/>
      <c r="F193" s="10"/>
      <c r="G193" s="10"/>
      <c r="H193" s="6"/>
      <c r="I193" s="5"/>
      <c r="J193" s="10"/>
      <c r="K193" s="10"/>
      <c r="L193" s="10"/>
      <c r="M193" s="10"/>
    </row>
    <row r="194" spans="3:13" ht="14.1" customHeight="1" x14ac:dyDescent="0.25">
      <c r="C194" s="5"/>
      <c r="D194" s="10"/>
      <c r="E194" s="10"/>
      <c r="F194" s="10"/>
      <c r="G194" s="10"/>
      <c r="H194" s="6"/>
      <c r="I194" s="5"/>
      <c r="J194" s="10"/>
      <c r="K194" s="10"/>
      <c r="L194" s="10"/>
      <c r="M194" s="10"/>
    </row>
    <row r="195" spans="3:13" ht="14.1" customHeight="1" x14ac:dyDescent="0.25">
      <c r="C195" s="5"/>
      <c r="D195" s="10"/>
      <c r="E195" s="10"/>
      <c r="F195" s="10"/>
      <c r="G195" s="10"/>
      <c r="H195" s="6"/>
      <c r="I195" s="5"/>
      <c r="J195" s="10"/>
      <c r="K195" s="10"/>
      <c r="L195" s="10"/>
      <c r="M195" s="10"/>
    </row>
    <row r="196" spans="3:13" ht="14.1" customHeight="1" x14ac:dyDescent="0.25">
      <c r="C196" s="5"/>
      <c r="D196" s="10"/>
      <c r="E196" s="10"/>
      <c r="F196" s="10"/>
      <c r="G196" s="10"/>
      <c r="H196" s="6"/>
      <c r="I196" s="5"/>
      <c r="J196" s="10"/>
      <c r="K196" s="10"/>
      <c r="L196" s="10"/>
      <c r="M196" s="10"/>
    </row>
    <row r="197" spans="3:13" ht="14.1" customHeight="1" x14ac:dyDescent="0.25">
      <c r="C197" s="5"/>
      <c r="D197" s="10"/>
      <c r="E197" s="10"/>
      <c r="F197" s="10"/>
      <c r="G197" s="10"/>
      <c r="H197" s="6"/>
      <c r="I197" s="5"/>
      <c r="J197" s="10"/>
      <c r="K197" s="10"/>
      <c r="L197" s="10"/>
      <c r="M197" s="10"/>
    </row>
    <row r="198" spans="3:13" ht="14.1" customHeight="1" x14ac:dyDescent="0.25">
      <c r="C198" s="5"/>
      <c r="D198" s="10"/>
      <c r="E198" s="10"/>
      <c r="F198" s="10"/>
      <c r="G198" s="10"/>
      <c r="H198" s="6"/>
      <c r="I198" s="5"/>
      <c r="J198" s="10"/>
      <c r="K198" s="10"/>
      <c r="L198" s="10"/>
      <c r="M198" s="10"/>
    </row>
    <row r="199" spans="3:13" ht="14.1" customHeight="1" x14ac:dyDescent="0.25">
      <c r="C199" s="5"/>
      <c r="D199" s="10"/>
      <c r="E199" s="10"/>
      <c r="F199" s="10"/>
      <c r="G199" s="10"/>
      <c r="H199" s="6"/>
      <c r="I199" s="5"/>
      <c r="J199" s="10"/>
      <c r="K199" s="10"/>
      <c r="L199" s="10"/>
      <c r="M199" s="10"/>
    </row>
    <row r="200" spans="3:13" ht="14.1" customHeight="1" x14ac:dyDescent="0.25">
      <c r="C200" s="5"/>
      <c r="D200" s="10"/>
      <c r="E200" s="10"/>
      <c r="F200" s="10"/>
      <c r="G200" s="10"/>
      <c r="H200" s="6"/>
      <c r="I200" s="5"/>
      <c r="J200" s="10"/>
      <c r="K200" s="10"/>
      <c r="L200" s="10"/>
      <c r="M200" s="10"/>
    </row>
    <row r="201" spans="3:13" ht="14.1" customHeight="1" x14ac:dyDescent="0.25">
      <c r="C201" s="5"/>
      <c r="D201" s="10"/>
      <c r="E201" s="10"/>
      <c r="F201" s="10"/>
      <c r="G201" s="10"/>
      <c r="H201" s="6"/>
      <c r="I201" s="5"/>
      <c r="J201" s="10"/>
      <c r="K201" s="10"/>
      <c r="L201" s="10"/>
      <c r="M201" s="10"/>
    </row>
    <row r="202" spans="3:13" ht="14.1" customHeight="1" x14ac:dyDescent="0.25">
      <c r="C202" s="5"/>
      <c r="D202" s="10"/>
      <c r="E202" s="10"/>
      <c r="F202" s="10"/>
      <c r="G202" s="10"/>
      <c r="H202" s="6"/>
      <c r="I202" s="5"/>
      <c r="J202" s="10"/>
      <c r="K202" s="10"/>
      <c r="L202" s="10"/>
      <c r="M202" s="10"/>
    </row>
    <row r="203" spans="3:13" ht="14.1" customHeight="1" x14ac:dyDescent="0.25">
      <c r="C203" s="5"/>
      <c r="D203" s="10"/>
      <c r="E203" s="10"/>
      <c r="F203" s="10"/>
      <c r="G203" s="10"/>
      <c r="H203" s="6"/>
      <c r="I203" s="5"/>
      <c r="J203" s="10"/>
      <c r="K203" s="10"/>
      <c r="L203" s="10"/>
      <c r="M203" s="10"/>
    </row>
    <row r="204" spans="3:13" ht="14.1" customHeight="1" x14ac:dyDescent="0.25">
      <c r="C204" s="5"/>
      <c r="D204" s="10"/>
      <c r="E204" s="10"/>
      <c r="F204" s="10"/>
      <c r="G204" s="10"/>
      <c r="H204" s="6"/>
      <c r="I204" s="5"/>
      <c r="J204" s="10"/>
      <c r="K204" s="10"/>
      <c r="L204" s="10"/>
      <c r="M204" s="10"/>
    </row>
    <row r="205" spans="3:13" ht="14.1" customHeight="1" x14ac:dyDescent="0.25">
      <c r="C205" s="5"/>
      <c r="D205" s="10"/>
      <c r="E205" s="10"/>
      <c r="F205" s="10"/>
      <c r="G205" s="10"/>
      <c r="H205" s="6"/>
      <c r="I205" s="5"/>
      <c r="J205" s="10"/>
      <c r="K205" s="10"/>
      <c r="L205" s="10"/>
      <c r="M205" s="10"/>
    </row>
  </sheetData>
  <mergeCells count="6">
    <mergeCell ref="C2:H2"/>
    <mergeCell ref="C3:H3"/>
    <mergeCell ref="I1:N1"/>
    <mergeCell ref="I2:N2"/>
    <mergeCell ref="I3:N3"/>
    <mergeCell ref="C1:H1"/>
  </mergeCells>
  <pageMargins left="0.19685039370078741" right="0.19685039370078741" top="0.39370078740157483" bottom="0.78740157480314965" header="0.31496062992125984" footer="0.35433070866141736"/>
  <pageSetup paperSize="9" orientation="landscape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colBreaks count="1" manualBreakCount="1">
    <brk id="8" max="1048575" man="1"/>
  </colBreaks>
  <ignoredErrors>
    <ignoredError sqref="A13:B13 P30 P107 A127:P128 A32:P32 A108:P109 P126 A26:B27 A15:B19 A20:B21 A22:B25 A85:H85 A135:H145 A146:P147 A111:H125 A14:B14 A12:B12 M12:P12 N13:P13 A31:H31 M31:P31 N26:P27 N15:P19 N20:P21 N22:P25 N14:P14 A51:P52 A33:E33 M33:P33 A34:E46 M34:P46 A78:P79 A53:E53 M53:P53 A54:E77 M54:P77 A81:H84 A80:H80 M80:P80 M85:P85 M81:P84 A110:H110 M110:P110 M111:P125 A130:H134 A129:H129 M129:P129 M135:P145 M130:P134 A157:P201 A148:H148 M148:P148 A149:H156 M149:P156 G12:H12 H13 H26:H27 H15:H19 H20:H21 H22:H25 H14 G33:H33 G34:H46 G53:H53 G54:H77 C50:E50 A47:E49 M47:P50 G47:H50 A99:H104 M99:P104 A96:H98 M96:P98 A86:H95 M86:P95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05"/>
  <sheetViews>
    <sheetView showGridLines="0" zoomScaleNormal="100" workbookViewId="0">
      <pane xSplit="2" ySplit="10" topLeftCell="C11" activePane="bottomRight" state="frozen"/>
      <selection activeCell="X4" sqref="X1:X1048576"/>
      <selection pane="topRight" activeCell="X4" sqref="X1:X1048576"/>
      <selection pane="bottomLeft" activeCell="X4" sqref="X1:X1048576"/>
      <selection pane="bottomRight"/>
    </sheetView>
  </sheetViews>
  <sheetFormatPr baseColWidth="10" defaultColWidth="15.7109375" defaultRowHeight="14.1" customHeight="1" x14ac:dyDescent="0.25"/>
  <cols>
    <col min="1" max="1" width="4.7109375" style="1" customWidth="1"/>
    <col min="2" max="2" width="20.7109375" style="1" customWidth="1"/>
    <col min="3" max="3" width="14.7109375" style="2" customWidth="1"/>
    <col min="4" max="29" width="14.7109375" style="1" customWidth="1"/>
    <col min="30" max="16384" width="15.7109375" style="1"/>
  </cols>
  <sheetData>
    <row r="1" spans="1:30" s="18" customFormat="1" ht="20.100000000000001" customHeight="1" x14ac:dyDescent="0.25">
      <c r="A1" s="16"/>
      <c r="B1" s="16"/>
      <c r="C1" s="84" t="s">
        <v>452</v>
      </c>
      <c r="D1" s="84"/>
      <c r="E1" s="84"/>
      <c r="F1" s="84"/>
      <c r="G1" s="84"/>
      <c r="H1" s="84"/>
      <c r="I1" s="16"/>
      <c r="J1" s="84" t="s">
        <v>452</v>
      </c>
      <c r="K1" s="84"/>
      <c r="L1" s="84"/>
      <c r="M1" s="84"/>
      <c r="N1" s="84"/>
      <c r="O1" s="84"/>
    </row>
    <row r="2" spans="1:30" s="18" customFormat="1" ht="5.0999999999999996" customHeight="1" x14ac:dyDescent="0.25">
      <c r="A2" s="19"/>
      <c r="B2" s="19"/>
      <c r="C2" s="86" t="s">
        <v>0</v>
      </c>
      <c r="D2" s="86"/>
      <c r="E2" s="86"/>
      <c r="F2" s="86"/>
      <c r="G2" s="86"/>
      <c r="H2" s="86"/>
      <c r="J2" s="86" t="s">
        <v>0</v>
      </c>
      <c r="K2" s="86"/>
      <c r="L2" s="86"/>
      <c r="M2" s="86"/>
      <c r="N2" s="86"/>
      <c r="O2" s="86"/>
    </row>
    <row r="3" spans="1:30" s="22" customFormat="1" ht="20.100000000000001" customHeight="1" x14ac:dyDescent="0.25">
      <c r="A3" s="20"/>
      <c r="B3" s="20"/>
      <c r="C3" s="85" t="s">
        <v>300</v>
      </c>
      <c r="D3" s="85"/>
      <c r="E3" s="85"/>
      <c r="F3" s="85"/>
      <c r="G3" s="85"/>
      <c r="H3" s="85"/>
      <c r="I3" s="20"/>
      <c r="J3" s="85" t="s">
        <v>300</v>
      </c>
      <c r="K3" s="85"/>
      <c r="L3" s="85"/>
      <c r="M3" s="85"/>
      <c r="N3" s="85"/>
      <c r="O3" s="85"/>
    </row>
    <row r="5" spans="1:30" s="40" customFormat="1" ht="12.75" customHeight="1" x14ac:dyDescent="0.25">
      <c r="B5" s="51"/>
      <c r="C5" s="41"/>
      <c r="D5" s="40">
        <v>0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40">
        <v>8</v>
      </c>
      <c r="M5" s="40">
        <v>9</v>
      </c>
    </row>
    <row r="6" spans="1:30" s="40" customFormat="1" ht="14.1" customHeight="1" x14ac:dyDescent="0.25">
      <c r="C6" s="41"/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10</v>
      </c>
      <c r="K6" s="40" t="s">
        <v>11</v>
      </c>
      <c r="L6" s="40" t="s">
        <v>12</v>
      </c>
      <c r="M6" s="40" t="s">
        <v>16</v>
      </c>
    </row>
    <row r="7" spans="1:30" s="40" customFormat="1" ht="14.1" customHeight="1" x14ac:dyDescent="0.25">
      <c r="C7" s="48" t="s">
        <v>18</v>
      </c>
      <c r="D7" s="49" t="s">
        <v>19</v>
      </c>
      <c r="E7" s="49" t="s">
        <v>20</v>
      </c>
      <c r="F7" s="49" t="s">
        <v>21</v>
      </c>
      <c r="G7" s="49" t="s">
        <v>22</v>
      </c>
      <c r="H7" s="49" t="s">
        <v>23</v>
      </c>
      <c r="I7" s="49" t="s">
        <v>24</v>
      </c>
      <c r="J7" s="49" t="s">
        <v>25</v>
      </c>
      <c r="K7" s="49" t="s">
        <v>26</v>
      </c>
      <c r="L7" s="49" t="s">
        <v>28</v>
      </c>
      <c r="M7" s="49" t="s">
        <v>32</v>
      </c>
    </row>
    <row r="8" spans="1:30" s="43" customFormat="1" ht="14.1" customHeight="1" x14ac:dyDescent="0.25">
      <c r="C8" s="44"/>
    </row>
    <row r="9" spans="1:30" s="44" customFormat="1" ht="14.1" customHeight="1" x14ac:dyDescent="0.25">
      <c r="B9" s="44" t="s">
        <v>34</v>
      </c>
      <c r="C9" s="46">
        <f t="shared" ref="C9:M9" si="0">SUM(C11,C32,C52,C79,C109,C128,C147)</f>
        <v>257083529.86999997</v>
      </c>
      <c r="D9" s="46">
        <f t="shared" si="0"/>
        <v>7589739.7499999991</v>
      </c>
      <c r="E9" s="46">
        <f t="shared" si="0"/>
        <v>2220022.25</v>
      </c>
      <c r="F9" s="46">
        <f t="shared" si="0"/>
        <v>60233511.049999997</v>
      </c>
      <c r="G9" s="46">
        <f t="shared" si="0"/>
        <v>23522461.32</v>
      </c>
      <c r="H9" s="46">
        <f t="shared" si="0"/>
        <v>3726403.56</v>
      </c>
      <c r="I9" s="46">
        <f t="shared" si="0"/>
        <v>3818263.3699999996</v>
      </c>
      <c r="J9" s="46">
        <f t="shared" si="0"/>
        <v>55442561.149999991</v>
      </c>
      <c r="K9" s="46">
        <f t="shared" si="0"/>
        <v>70340220.159999996</v>
      </c>
      <c r="L9" s="46">
        <f t="shared" si="0"/>
        <v>2114357.08</v>
      </c>
      <c r="M9" s="46">
        <f t="shared" si="0"/>
        <v>28075990.18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ht="14.1" customHeight="1" x14ac:dyDescent="0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2" customFormat="1" ht="14.1" customHeight="1" x14ac:dyDescent="0.25">
      <c r="B11" s="2" t="s">
        <v>35</v>
      </c>
      <c r="C11" s="5">
        <f t="shared" ref="C11:M11" si="1">SUM(C12:C30)</f>
        <v>35520581.189999998</v>
      </c>
      <c r="D11" s="5">
        <f t="shared" si="1"/>
        <v>272999.64999999997</v>
      </c>
      <c r="E11" s="5">
        <f t="shared" si="1"/>
        <v>130496.59999999999</v>
      </c>
      <c r="F11" s="5">
        <f t="shared" si="1"/>
        <v>11552179.5</v>
      </c>
      <c r="G11" s="5">
        <f t="shared" si="1"/>
        <v>1862362.25</v>
      </c>
      <c r="H11" s="5">
        <f t="shared" si="1"/>
        <v>107534.25</v>
      </c>
      <c r="I11" s="5">
        <f t="shared" si="1"/>
        <v>1732028.55</v>
      </c>
      <c r="J11" s="5">
        <f t="shared" si="1"/>
        <v>7445489.5699999994</v>
      </c>
      <c r="K11" s="5">
        <f t="shared" si="1"/>
        <v>8949305.3200000003</v>
      </c>
      <c r="L11" s="5">
        <f t="shared" si="1"/>
        <v>113084.35</v>
      </c>
      <c r="M11" s="5">
        <f t="shared" si="1"/>
        <v>3355101.1499999994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4.1" customHeight="1" x14ac:dyDescent="0.25">
      <c r="A12" s="1" t="s">
        <v>36</v>
      </c>
      <c r="B12" s="1" t="s">
        <v>37</v>
      </c>
      <c r="C12" s="5">
        <f t="shared" ref="C12:C30" si="2">SUM(D12:K12,L12,M12)</f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4.1" customHeight="1" x14ac:dyDescent="0.25">
      <c r="A13" s="1" t="s">
        <v>38</v>
      </c>
      <c r="B13" s="1" t="s">
        <v>39</v>
      </c>
      <c r="C13" s="5">
        <f t="shared" si="2"/>
        <v>493733.71</v>
      </c>
      <c r="D13" s="6">
        <v>0</v>
      </c>
      <c r="E13" s="6">
        <v>1398.5</v>
      </c>
      <c r="F13" s="6">
        <v>0</v>
      </c>
      <c r="G13" s="6">
        <v>0</v>
      </c>
      <c r="H13" s="6">
        <v>0</v>
      </c>
      <c r="I13" s="6">
        <v>0</v>
      </c>
      <c r="J13" s="6">
        <v>68923</v>
      </c>
      <c r="K13" s="6">
        <v>423412.21</v>
      </c>
      <c r="L13" s="6">
        <v>0</v>
      </c>
      <c r="M13" s="6"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4.1" customHeight="1" x14ac:dyDescent="0.25">
      <c r="A14" s="1" t="s">
        <v>40</v>
      </c>
      <c r="B14" s="1" t="s">
        <v>41</v>
      </c>
      <c r="C14" s="5">
        <f t="shared" si="2"/>
        <v>2193636.75</v>
      </c>
      <c r="D14" s="6">
        <v>0</v>
      </c>
      <c r="E14" s="6">
        <v>0</v>
      </c>
      <c r="F14" s="6">
        <v>25357.05</v>
      </c>
      <c r="G14" s="6">
        <v>1368161.1</v>
      </c>
      <c r="H14" s="6">
        <v>0</v>
      </c>
      <c r="I14" s="6">
        <v>0</v>
      </c>
      <c r="J14" s="6">
        <v>210286.8</v>
      </c>
      <c r="K14" s="6">
        <v>547041.9</v>
      </c>
      <c r="L14" s="6">
        <v>92.8</v>
      </c>
      <c r="M14" s="6">
        <v>42697.1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4.1" customHeight="1" x14ac:dyDescent="0.25">
      <c r="A15" s="1" t="s">
        <v>42</v>
      </c>
      <c r="B15" s="1" t="s">
        <v>43</v>
      </c>
      <c r="C15" s="5">
        <f t="shared" si="2"/>
        <v>1356244.9000000001</v>
      </c>
      <c r="D15" s="6">
        <v>0</v>
      </c>
      <c r="E15" s="6">
        <v>9755</v>
      </c>
      <c r="F15" s="6">
        <v>812662.8</v>
      </c>
      <c r="G15" s="6">
        <v>0</v>
      </c>
      <c r="H15" s="6">
        <v>0</v>
      </c>
      <c r="I15" s="6">
        <v>0</v>
      </c>
      <c r="J15" s="6">
        <v>28000</v>
      </c>
      <c r="K15" s="6">
        <v>36941.550000000003</v>
      </c>
      <c r="L15" s="6">
        <v>0</v>
      </c>
      <c r="M15" s="6">
        <v>468885.55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4.1" customHeight="1" x14ac:dyDescent="0.25">
      <c r="A16" s="1" t="s">
        <v>44</v>
      </c>
      <c r="B16" s="1" t="s">
        <v>45</v>
      </c>
      <c r="C16" s="5">
        <f t="shared" si="2"/>
        <v>211818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163858.4</v>
      </c>
      <c r="K16" s="6">
        <v>14729.7</v>
      </c>
      <c r="L16" s="6">
        <v>0</v>
      </c>
      <c r="M16" s="6">
        <v>33229.9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4.1" customHeight="1" x14ac:dyDescent="0.25">
      <c r="A17" s="1" t="s">
        <v>46</v>
      </c>
      <c r="B17" s="1" t="s">
        <v>47</v>
      </c>
      <c r="C17" s="5">
        <f t="shared" si="2"/>
        <v>472878.25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393462.75</v>
      </c>
      <c r="L17" s="6">
        <v>0</v>
      </c>
      <c r="M17" s="6">
        <v>79415.5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4.1" customHeight="1" x14ac:dyDescent="0.25">
      <c r="A18" s="1" t="s">
        <v>48</v>
      </c>
      <c r="B18" s="1" t="s">
        <v>49</v>
      </c>
      <c r="C18" s="5">
        <f t="shared" si="2"/>
        <v>599001.43999999994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411269.99</v>
      </c>
      <c r="K18" s="6">
        <v>51722.8</v>
      </c>
      <c r="L18" s="6">
        <v>0</v>
      </c>
      <c r="M18" s="6">
        <v>136008.65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4.1" customHeight="1" x14ac:dyDescent="0.25">
      <c r="A19" s="1" t="s">
        <v>50</v>
      </c>
      <c r="B19" s="1" t="s">
        <v>51</v>
      </c>
      <c r="C19" s="5">
        <f t="shared" si="2"/>
        <v>3118174.3999999994</v>
      </c>
      <c r="D19" s="6">
        <v>12000</v>
      </c>
      <c r="E19" s="6">
        <v>10671.1</v>
      </c>
      <c r="F19" s="6">
        <v>213706.3</v>
      </c>
      <c r="G19" s="6">
        <v>92906.95</v>
      </c>
      <c r="H19" s="6">
        <v>107534.25</v>
      </c>
      <c r="I19" s="6">
        <v>1732028.55</v>
      </c>
      <c r="J19" s="6">
        <v>622570.94999999995</v>
      </c>
      <c r="K19" s="6">
        <v>326756.3</v>
      </c>
      <c r="L19" s="6">
        <v>0</v>
      </c>
      <c r="M19" s="6"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4.1" customHeight="1" x14ac:dyDescent="0.25">
      <c r="A20" s="1" t="s">
        <v>52</v>
      </c>
      <c r="B20" s="1" t="s">
        <v>53</v>
      </c>
      <c r="C20" s="5">
        <f t="shared" si="2"/>
        <v>309062.09999999998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226766.5</v>
      </c>
      <c r="K20" s="6">
        <v>37817.75</v>
      </c>
      <c r="L20" s="6">
        <v>0</v>
      </c>
      <c r="M20" s="6">
        <v>44477.85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4.1" customHeight="1" x14ac:dyDescent="0.25">
      <c r="A21" s="1" t="s">
        <v>54</v>
      </c>
      <c r="B21" s="1" t="s">
        <v>55</v>
      </c>
      <c r="C21" s="5">
        <f t="shared" si="2"/>
        <v>97103.15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28103.7</v>
      </c>
      <c r="K21" s="6">
        <v>68999.45</v>
      </c>
      <c r="L21" s="6">
        <v>0</v>
      </c>
      <c r="M21" s="6"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4.1" customHeight="1" x14ac:dyDescent="0.25">
      <c r="A22" s="1" t="s">
        <v>56</v>
      </c>
      <c r="B22" s="1" t="s">
        <v>57</v>
      </c>
      <c r="C22" s="5">
        <f t="shared" si="2"/>
        <v>2006231.85</v>
      </c>
      <c r="D22" s="6">
        <v>0</v>
      </c>
      <c r="E22" s="6">
        <v>39565</v>
      </c>
      <c r="F22" s="6">
        <v>16210.15</v>
      </c>
      <c r="G22" s="6">
        <v>350</v>
      </c>
      <c r="H22" s="6">
        <v>0</v>
      </c>
      <c r="I22" s="6">
        <v>0</v>
      </c>
      <c r="J22" s="6">
        <v>407475.65</v>
      </c>
      <c r="K22" s="6">
        <v>416495.9</v>
      </c>
      <c r="L22" s="6">
        <v>0</v>
      </c>
      <c r="M22" s="6">
        <v>1126135.1499999999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4.1" customHeight="1" x14ac:dyDescent="0.25">
      <c r="A23" s="1" t="s">
        <v>58</v>
      </c>
      <c r="B23" s="1" t="s">
        <v>59</v>
      </c>
      <c r="C23" s="5">
        <f t="shared" si="2"/>
        <v>403912.7</v>
      </c>
      <c r="D23" s="6">
        <v>21215.85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299401.95</v>
      </c>
      <c r="K23" s="6">
        <v>50143.75</v>
      </c>
      <c r="L23" s="6">
        <v>0</v>
      </c>
      <c r="M23" s="6">
        <v>33151.15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4.1" customHeight="1" x14ac:dyDescent="0.25">
      <c r="A24" s="1" t="s">
        <v>60</v>
      </c>
      <c r="B24" s="1" t="s">
        <v>61</v>
      </c>
      <c r="C24" s="5">
        <f t="shared" si="2"/>
        <v>1135227.73</v>
      </c>
      <c r="D24" s="6">
        <v>0</v>
      </c>
      <c r="E24" s="6">
        <v>2613.35</v>
      </c>
      <c r="F24" s="6">
        <v>0</v>
      </c>
      <c r="G24" s="6">
        <v>0</v>
      </c>
      <c r="H24" s="6">
        <v>0</v>
      </c>
      <c r="I24" s="6">
        <v>0</v>
      </c>
      <c r="J24" s="6">
        <v>26125.4</v>
      </c>
      <c r="K24" s="6">
        <v>1090428.43</v>
      </c>
      <c r="L24" s="6">
        <v>0</v>
      </c>
      <c r="M24" s="6">
        <v>16060.55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4.1" customHeight="1" x14ac:dyDescent="0.25">
      <c r="A25" s="1" t="s">
        <v>62</v>
      </c>
      <c r="B25" s="1" t="s">
        <v>63</v>
      </c>
      <c r="C25" s="5">
        <f t="shared" si="2"/>
        <v>121987.90000000001</v>
      </c>
      <c r="D25" s="6">
        <v>10969.5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58125.05</v>
      </c>
      <c r="K25" s="6">
        <v>39231.25</v>
      </c>
      <c r="L25" s="6">
        <v>0</v>
      </c>
      <c r="M25" s="6">
        <v>13662.1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4.1" customHeight="1" x14ac:dyDescent="0.25">
      <c r="A26" s="1" t="s">
        <v>64</v>
      </c>
      <c r="B26" s="1" t="s">
        <v>65</v>
      </c>
      <c r="C26" s="5">
        <f t="shared" si="2"/>
        <v>1695018.4</v>
      </c>
      <c r="D26" s="6">
        <v>0</v>
      </c>
      <c r="E26" s="6">
        <v>0</v>
      </c>
      <c r="F26" s="6">
        <v>320382.90000000002</v>
      </c>
      <c r="G26" s="6">
        <v>0</v>
      </c>
      <c r="H26" s="6">
        <v>0</v>
      </c>
      <c r="I26" s="6">
        <v>0</v>
      </c>
      <c r="J26" s="6">
        <v>375838.9</v>
      </c>
      <c r="K26" s="6">
        <v>958796.6</v>
      </c>
      <c r="L26" s="6">
        <v>0</v>
      </c>
      <c r="M26" s="6">
        <v>40000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4.1" customHeight="1" x14ac:dyDescent="0.25">
      <c r="A27" s="1" t="s">
        <v>66</v>
      </c>
      <c r="B27" s="1" t="s">
        <v>67</v>
      </c>
      <c r="C27" s="5">
        <f t="shared" si="2"/>
        <v>1155126.45</v>
      </c>
      <c r="D27" s="6">
        <v>228814.3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489483.35</v>
      </c>
      <c r="K27" s="6">
        <v>411364.3</v>
      </c>
      <c r="L27" s="6">
        <v>25464.5</v>
      </c>
      <c r="M27" s="6">
        <v>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4.1" customHeight="1" x14ac:dyDescent="0.25">
      <c r="A28" s="1">
        <v>2053</v>
      </c>
      <c r="B28" s="1" t="s">
        <v>447</v>
      </c>
      <c r="C28" s="5">
        <f t="shared" ref="C28:C29" si="3">SUM(D28:K28,L28,M28)</f>
        <v>1959576.85</v>
      </c>
      <c r="D28" s="6">
        <v>0</v>
      </c>
      <c r="E28" s="6">
        <v>66493.649999999994</v>
      </c>
      <c r="F28" s="6">
        <v>200942.55</v>
      </c>
      <c r="G28" s="6">
        <v>136341.70000000001</v>
      </c>
      <c r="H28" s="6">
        <v>0</v>
      </c>
      <c r="I28" s="6">
        <v>0</v>
      </c>
      <c r="J28" s="6">
        <v>45703.15</v>
      </c>
      <c r="K28" s="6">
        <v>1474717.1</v>
      </c>
      <c r="L28" s="6">
        <v>0</v>
      </c>
      <c r="M28" s="6">
        <v>35378.699999999997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4.1" customHeight="1" x14ac:dyDescent="0.25">
      <c r="A29" s="1">
        <v>2054</v>
      </c>
      <c r="B29" s="1" t="s">
        <v>450</v>
      </c>
      <c r="C29" s="5">
        <f t="shared" si="3"/>
        <v>17131400.059999999</v>
      </c>
      <c r="D29" s="6">
        <v>0</v>
      </c>
      <c r="E29" s="6">
        <v>0</v>
      </c>
      <c r="F29" s="6">
        <v>9962917.75</v>
      </c>
      <c r="G29" s="6">
        <v>216620.85</v>
      </c>
      <c r="H29" s="6">
        <v>0</v>
      </c>
      <c r="I29" s="6">
        <v>0</v>
      </c>
      <c r="J29" s="6">
        <v>3759959.33</v>
      </c>
      <c r="K29" s="6">
        <v>2327699.7799999998</v>
      </c>
      <c r="L29" s="6">
        <v>69230.649999999994</v>
      </c>
      <c r="M29" s="6">
        <v>794971.7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4.1" customHeight="1" x14ac:dyDescent="0.25">
      <c r="A30" s="1">
        <v>2055</v>
      </c>
      <c r="B30" s="1" t="s">
        <v>451</v>
      </c>
      <c r="C30" s="5">
        <f t="shared" si="2"/>
        <v>1060446.55</v>
      </c>
      <c r="D30" s="6">
        <v>0</v>
      </c>
      <c r="E30" s="6">
        <v>0</v>
      </c>
      <c r="F30" s="6">
        <v>0</v>
      </c>
      <c r="G30" s="6">
        <v>47981.65</v>
      </c>
      <c r="H30" s="6">
        <v>0</v>
      </c>
      <c r="I30" s="6">
        <v>0</v>
      </c>
      <c r="J30" s="6">
        <v>223597.45</v>
      </c>
      <c r="K30" s="6">
        <v>279543.8</v>
      </c>
      <c r="L30" s="6">
        <v>18296.400000000001</v>
      </c>
      <c r="M30" s="6">
        <v>491027.25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4.1" customHeight="1" x14ac:dyDescent="0.25"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s="2" customFormat="1" ht="14.1" customHeight="1" x14ac:dyDescent="0.25">
      <c r="B32" s="2" t="s">
        <v>68</v>
      </c>
      <c r="C32" s="5">
        <f t="shared" ref="C32:M32" si="4">SUM(C33:C50)</f>
        <v>14684973.84</v>
      </c>
      <c r="D32" s="5">
        <f t="shared" si="4"/>
        <v>287535.30000000005</v>
      </c>
      <c r="E32" s="5">
        <f t="shared" si="4"/>
        <v>69666.5</v>
      </c>
      <c r="F32" s="5">
        <f t="shared" si="4"/>
        <v>144841.40000000002</v>
      </c>
      <c r="G32" s="5">
        <f t="shared" si="4"/>
        <v>2905990.4499999997</v>
      </c>
      <c r="H32" s="5">
        <f t="shared" si="4"/>
        <v>0</v>
      </c>
      <c r="I32" s="5">
        <f t="shared" si="4"/>
        <v>0</v>
      </c>
      <c r="J32" s="5">
        <f t="shared" si="4"/>
        <v>5106520.5699999994</v>
      </c>
      <c r="K32" s="5">
        <f t="shared" si="4"/>
        <v>3969496.3600000003</v>
      </c>
      <c r="L32" s="5">
        <f t="shared" si="4"/>
        <v>86104.15</v>
      </c>
      <c r="M32" s="5">
        <f t="shared" si="4"/>
        <v>2114819.11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2.75" customHeight="1" x14ac:dyDescent="0.25">
      <c r="A33" s="1" t="s">
        <v>69</v>
      </c>
      <c r="B33" s="1" t="s">
        <v>70</v>
      </c>
      <c r="C33" s="5">
        <f t="shared" ref="C33:C50" si="5">SUM(D33:K33,L33,M33)</f>
        <v>-455.80000000000007</v>
      </c>
      <c r="D33" s="6">
        <v>0</v>
      </c>
      <c r="E33" s="6">
        <v>344.65</v>
      </c>
      <c r="F33" s="6">
        <v>0</v>
      </c>
      <c r="G33" s="6">
        <v>0</v>
      </c>
      <c r="H33" s="6">
        <v>0</v>
      </c>
      <c r="I33" s="6">
        <v>0</v>
      </c>
      <c r="J33" s="6">
        <v>-800.45</v>
      </c>
      <c r="K33" s="6">
        <v>0</v>
      </c>
      <c r="L33" s="6">
        <v>0</v>
      </c>
      <c r="M33" s="6">
        <v>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4.1" customHeight="1" x14ac:dyDescent="0.25">
      <c r="A34" s="1" t="s">
        <v>71</v>
      </c>
      <c r="B34" s="1" t="s">
        <v>72</v>
      </c>
      <c r="C34" s="5">
        <f t="shared" si="5"/>
        <v>259015.5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179089.35</v>
      </c>
      <c r="K34" s="6">
        <v>53595.25</v>
      </c>
      <c r="L34" s="6">
        <v>0</v>
      </c>
      <c r="M34" s="6">
        <v>26330.9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4.1" customHeight="1" x14ac:dyDescent="0.25">
      <c r="A35" s="1" t="s">
        <v>73</v>
      </c>
      <c r="B35" s="1" t="s">
        <v>74</v>
      </c>
      <c r="C35" s="5">
        <f t="shared" si="5"/>
        <v>183476.79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173098.25</v>
      </c>
      <c r="L35" s="6">
        <v>0</v>
      </c>
      <c r="M35" s="6">
        <v>10378.540000000001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4.1" customHeight="1" x14ac:dyDescent="0.25">
      <c r="A36" s="1" t="s">
        <v>75</v>
      </c>
      <c r="B36" s="1" t="s">
        <v>76</v>
      </c>
      <c r="C36" s="5">
        <f t="shared" si="5"/>
        <v>42430.5</v>
      </c>
      <c r="D36" s="6">
        <v>0</v>
      </c>
      <c r="E36" s="6">
        <v>0</v>
      </c>
      <c r="F36" s="6">
        <v>1413.95</v>
      </c>
      <c r="G36" s="6">
        <v>0</v>
      </c>
      <c r="H36" s="6">
        <v>0</v>
      </c>
      <c r="I36" s="6">
        <v>0</v>
      </c>
      <c r="J36" s="6">
        <v>41016.550000000003</v>
      </c>
      <c r="K36" s="6">
        <v>0</v>
      </c>
      <c r="L36" s="6">
        <v>0</v>
      </c>
      <c r="M36" s="6">
        <v>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4.1" customHeight="1" x14ac:dyDescent="0.25">
      <c r="A37" s="1" t="s">
        <v>77</v>
      </c>
      <c r="B37" s="1" t="s">
        <v>78</v>
      </c>
      <c r="C37" s="5">
        <f t="shared" si="5"/>
        <v>564656.75</v>
      </c>
      <c r="D37" s="6">
        <v>0</v>
      </c>
      <c r="E37" s="6">
        <v>8441.4500000000007</v>
      </c>
      <c r="F37" s="6">
        <v>9693</v>
      </c>
      <c r="G37" s="6">
        <v>0</v>
      </c>
      <c r="H37" s="6">
        <v>0</v>
      </c>
      <c r="I37" s="6">
        <v>0</v>
      </c>
      <c r="J37" s="6">
        <v>502261.25</v>
      </c>
      <c r="K37" s="6">
        <v>44261.05</v>
      </c>
      <c r="L37" s="6">
        <v>0</v>
      </c>
      <c r="M37" s="6"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4.1" customHeight="1" x14ac:dyDescent="0.25">
      <c r="A38" s="1" t="s">
        <v>79</v>
      </c>
      <c r="B38" s="1" t="s">
        <v>80</v>
      </c>
      <c r="C38" s="5">
        <f t="shared" si="5"/>
        <v>94927.8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14101.5</v>
      </c>
      <c r="K38" s="6">
        <v>80826.3</v>
      </c>
      <c r="L38" s="6">
        <v>0</v>
      </c>
      <c r="M38" s="6">
        <v>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4.1" customHeight="1" x14ac:dyDescent="0.25">
      <c r="A39" s="1" t="s">
        <v>81</v>
      </c>
      <c r="B39" s="1" t="s">
        <v>82</v>
      </c>
      <c r="C39" s="5">
        <f t="shared" si="5"/>
        <v>81209.319999999992</v>
      </c>
      <c r="D39" s="6">
        <v>0</v>
      </c>
      <c r="E39" s="6">
        <v>0</v>
      </c>
      <c r="F39" s="6">
        <v>807.95</v>
      </c>
      <c r="G39" s="6">
        <v>0</v>
      </c>
      <c r="H39" s="6">
        <v>0</v>
      </c>
      <c r="I39" s="6">
        <v>0</v>
      </c>
      <c r="J39" s="6">
        <v>80401.37</v>
      </c>
      <c r="K39" s="6">
        <v>0</v>
      </c>
      <c r="L39" s="6">
        <v>0</v>
      </c>
      <c r="M39" s="6"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4.1" customHeight="1" x14ac:dyDescent="0.25">
      <c r="A40" s="1" t="s">
        <v>83</v>
      </c>
      <c r="B40" s="1" t="s">
        <v>84</v>
      </c>
      <c r="C40" s="5">
        <f t="shared" si="5"/>
        <v>99391.01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7524.4</v>
      </c>
      <c r="K40" s="6">
        <v>87826.81</v>
      </c>
      <c r="L40" s="6">
        <v>0</v>
      </c>
      <c r="M40" s="6">
        <v>4039.8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4.1" customHeight="1" x14ac:dyDescent="0.25">
      <c r="A41" s="1" t="s">
        <v>85</v>
      </c>
      <c r="B41" s="1" t="s">
        <v>86</v>
      </c>
      <c r="C41" s="5">
        <f t="shared" si="5"/>
        <v>469996.2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301984.65000000002</v>
      </c>
      <c r="K41" s="6">
        <v>154729.35</v>
      </c>
      <c r="L41" s="6">
        <v>0</v>
      </c>
      <c r="M41" s="6">
        <v>13282.2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4.1" customHeight="1" x14ac:dyDescent="0.25">
      <c r="A42" s="1" t="s">
        <v>87</v>
      </c>
      <c r="B42" s="1" t="s">
        <v>88</v>
      </c>
      <c r="C42" s="5">
        <f t="shared" si="5"/>
        <v>326300.59999999998</v>
      </c>
      <c r="D42" s="6">
        <v>800</v>
      </c>
      <c r="E42" s="6">
        <v>0</v>
      </c>
      <c r="F42" s="6">
        <v>0</v>
      </c>
      <c r="G42" s="6">
        <v>299.60000000000002</v>
      </c>
      <c r="H42" s="6">
        <v>0</v>
      </c>
      <c r="I42" s="6">
        <v>0</v>
      </c>
      <c r="J42" s="6">
        <v>1966.2</v>
      </c>
      <c r="K42" s="6">
        <v>9895.2999999999993</v>
      </c>
      <c r="L42" s="6">
        <v>0</v>
      </c>
      <c r="M42" s="6">
        <v>313339.5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4.1" customHeight="1" x14ac:dyDescent="0.25">
      <c r="A43" s="1" t="s">
        <v>89</v>
      </c>
      <c r="B43" s="1" t="s">
        <v>90</v>
      </c>
      <c r="C43" s="5">
        <f t="shared" si="5"/>
        <v>5227167.45</v>
      </c>
      <c r="D43" s="6">
        <v>50312.6</v>
      </c>
      <c r="E43" s="6">
        <v>10237</v>
      </c>
      <c r="F43" s="6">
        <v>0</v>
      </c>
      <c r="G43" s="6">
        <v>2425589.5499999998</v>
      </c>
      <c r="H43" s="6">
        <v>0</v>
      </c>
      <c r="I43" s="6">
        <v>0</v>
      </c>
      <c r="J43" s="6">
        <v>1821524.75</v>
      </c>
      <c r="K43" s="6">
        <v>907749.85</v>
      </c>
      <c r="L43" s="6">
        <v>0</v>
      </c>
      <c r="M43" s="6">
        <v>11753.7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4.1" customHeight="1" x14ac:dyDescent="0.25">
      <c r="A44" s="1" t="s">
        <v>91</v>
      </c>
      <c r="B44" s="1" t="s">
        <v>92</v>
      </c>
      <c r="C44" s="5">
        <f t="shared" si="5"/>
        <v>389660.19999999995</v>
      </c>
      <c r="D44" s="6">
        <v>0</v>
      </c>
      <c r="E44" s="6">
        <v>8145.05</v>
      </c>
      <c r="F44" s="6">
        <v>0</v>
      </c>
      <c r="G44" s="6">
        <v>0</v>
      </c>
      <c r="H44" s="6">
        <v>0</v>
      </c>
      <c r="I44" s="6">
        <v>0</v>
      </c>
      <c r="J44" s="6">
        <v>155460.65</v>
      </c>
      <c r="K44" s="6">
        <v>142058.1</v>
      </c>
      <c r="L44" s="6">
        <v>31196.799999999999</v>
      </c>
      <c r="M44" s="6">
        <v>52799.6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4.1" customHeight="1" x14ac:dyDescent="0.25">
      <c r="A45" s="1" t="s">
        <v>93</v>
      </c>
      <c r="B45" s="1" t="s">
        <v>94</v>
      </c>
      <c r="C45" s="5">
        <f t="shared" si="5"/>
        <v>588919.69999999995</v>
      </c>
      <c r="D45" s="6">
        <v>23667.15</v>
      </c>
      <c r="E45" s="6">
        <v>0</v>
      </c>
      <c r="F45" s="6">
        <v>80146.2</v>
      </c>
      <c r="G45" s="6">
        <v>21798.3</v>
      </c>
      <c r="H45" s="6">
        <v>0</v>
      </c>
      <c r="I45" s="6">
        <v>0</v>
      </c>
      <c r="J45" s="6">
        <v>103955.65</v>
      </c>
      <c r="K45" s="6">
        <v>144808.79999999999</v>
      </c>
      <c r="L45" s="6">
        <v>33564.5</v>
      </c>
      <c r="M45" s="6">
        <v>180979.1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4.1" customHeight="1" x14ac:dyDescent="0.25">
      <c r="A46" s="1" t="s">
        <v>95</v>
      </c>
      <c r="B46" s="1" t="s">
        <v>96</v>
      </c>
      <c r="C46" s="5">
        <f t="shared" si="5"/>
        <v>2765962.75</v>
      </c>
      <c r="D46" s="6">
        <v>194419.9</v>
      </c>
      <c r="E46" s="6">
        <v>0</v>
      </c>
      <c r="F46" s="6">
        <v>52780.3</v>
      </c>
      <c r="G46" s="6">
        <v>202568.5</v>
      </c>
      <c r="H46" s="6">
        <v>0</v>
      </c>
      <c r="I46" s="6">
        <v>0</v>
      </c>
      <c r="J46" s="6">
        <v>795975.55</v>
      </c>
      <c r="K46" s="6">
        <v>1473513.7</v>
      </c>
      <c r="L46" s="6">
        <v>0</v>
      </c>
      <c r="M46" s="6">
        <v>46704.800000000003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4.1" customHeight="1" x14ac:dyDescent="0.25">
      <c r="A47" s="1" t="s">
        <v>97</v>
      </c>
      <c r="B47" s="1" t="s">
        <v>98</v>
      </c>
      <c r="C47" s="5">
        <f t="shared" si="5"/>
        <v>1152400</v>
      </c>
      <c r="D47" s="6">
        <v>0</v>
      </c>
      <c r="E47" s="6">
        <v>0</v>
      </c>
      <c r="F47" s="6">
        <v>0</v>
      </c>
      <c r="G47" s="6">
        <v>231718.2</v>
      </c>
      <c r="H47" s="6">
        <v>0</v>
      </c>
      <c r="I47" s="6">
        <v>0</v>
      </c>
      <c r="J47" s="6">
        <v>611218.80000000005</v>
      </c>
      <c r="K47" s="6">
        <v>306839</v>
      </c>
      <c r="L47" s="6">
        <v>0</v>
      </c>
      <c r="M47" s="6">
        <v>2624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4.1" customHeight="1" x14ac:dyDescent="0.25">
      <c r="A48" s="1" t="s">
        <v>99</v>
      </c>
      <c r="B48" s="1" t="s">
        <v>100</v>
      </c>
      <c r="C48" s="5">
        <f t="shared" si="5"/>
        <v>681823.95</v>
      </c>
      <c r="D48" s="6">
        <v>18335.650000000001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77232.05</v>
      </c>
      <c r="K48" s="6">
        <v>187500.65</v>
      </c>
      <c r="L48" s="6">
        <v>0</v>
      </c>
      <c r="M48" s="6">
        <v>398755.6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4.1" customHeight="1" x14ac:dyDescent="0.25">
      <c r="A49" s="1" t="s">
        <v>101</v>
      </c>
      <c r="B49" s="1" t="s">
        <v>102</v>
      </c>
      <c r="C49" s="5">
        <f t="shared" si="5"/>
        <v>138646.82</v>
      </c>
      <c r="D49" s="6">
        <v>0</v>
      </c>
      <c r="E49" s="6">
        <v>1830</v>
      </c>
      <c r="F49" s="6">
        <v>0</v>
      </c>
      <c r="G49" s="6">
        <v>24016.3</v>
      </c>
      <c r="H49" s="6">
        <v>0</v>
      </c>
      <c r="I49" s="6">
        <v>0</v>
      </c>
      <c r="J49" s="6">
        <v>48412.5</v>
      </c>
      <c r="K49" s="6">
        <v>32919.75</v>
      </c>
      <c r="L49" s="6">
        <v>21342.85</v>
      </c>
      <c r="M49" s="6">
        <v>10125.42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4.1" customHeight="1" x14ac:dyDescent="0.25">
      <c r="A50" s="1">
        <v>2117</v>
      </c>
      <c r="B50" s="1" t="s">
        <v>453</v>
      </c>
      <c r="C50" s="5">
        <f t="shared" si="5"/>
        <v>1619444.2999999998</v>
      </c>
      <c r="D50" s="6">
        <v>0</v>
      </c>
      <c r="E50" s="6">
        <v>40668.35</v>
      </c>
      <c r="F50" s="6">
        <v>0</v>
      </c>
      <c r="G50" s="6">
        <v>0</v>
      </c>
      <c r="H50" s="6">
        <v>0</v>
      </c>
      <c r="I50" s="6">
        <v>0</v>
      </c>
      <c r="J50" s="6">
        <v>365195.8</v>
      </c>
      <c r="K50" s="6">
        <v>169874.2</v>
      </c>
      <c r="L50" s="6">
        <v>0</v>
      </c>
      <c r="M50" s="6">
        <v>1043705.95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4.1" customHeight="1" x14ac:dyDescent="0.25"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s="2" customFormat="1" ht="14.1" customHeight="1" x14ac:dyDescent="0.25">
      <c r="B52" s="2" t="s">
        <v>103</v>
      </c>
      <c r="C52" s="5">
        <f t="shared" ref="C52:M52" si="6">SUM(C53:C77)</f>
        <v>51404147.409999982</v>
      </c>
      <c r="D52" s="5">
        <f t="shared" si="6"/>
        <v>3911201.04</v>
      </c>
      <c r="E52" s="5">
        <f t="shared" si="6"/>
        <v>492110.36000000004</v>
      </c>
      <c r="F52" s="5">
        <f t="shared" si="6"/>
        <v>4567766.82</v>
      </c>
      <c r="G52" s="5">
        <f t="shared" si="6"/>
        <v>10044159.299999999</v>
      </c>
      <c r="H52" s="5">
        <f t="shared" si="6"/>
        <v>0</v>
      </c>
      <c r="I52" s="5">
        <f t="shared" si="6"/>
        <v>237948.2</v>
      </c>
      <c r="J52" s="5">
        <f t="shared" si="6"/>
        <v>14580246.949999999</v>
      </c>
      <c r="K52" s="5">
        <f t="shared" si="6"/>
        <v>13159155.209999999</v>
      </c>
      <c r="L52" s="5">
        <f t="shared" si="6"/>
        <v>794391.04999999993</v>
      </c>
      <c r="M52" s="5">
        <f t="shared" si="6"/>
        <v>3617168.48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4.1" customHeight="1" x14ac:dyDescent="0.25">
      <c r="A53" s="1" t="s">
        <v>104</v>
      </c>
      <c r="B53" s="1" t="s">
        <v>105</v>
      </c>
      <c r="C53" s="5">
        <f t="shared" ref="C53:C77" si="7">SUM(D53:K53,L53,M53)</f>
        <v>603056.35</v>
      </c>
      <c r="D53" s="6">
        <v>0</v>
      </c>
      <c r="E53" s="6">
        <v>36496.15</v>
      </c>
      <c r="F53" s="6">
        <v>228634.65</v>
      </c>
      <c r="G53" s="6">
        <v>0</v>
      </c>
      <c r="H53" s="6">
        <v>0</v>
      </c>
      <c r="I53" s="6">
        <v>0</v>
      </c>
      <c r="J53" s="6">
        <v>0</v>
      </c>
      <c r="K53" s="6">
        <v>337925.55</v>
      </c>
      <c r="L53" s="6">
        <v>0</v>
      </c>
      <c r="M53" s="6">
        <v>0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4.1" customHeight="1" x14ac:dyDescent="0.25">
      <c r="A54" s="1" t="s">
        <v>106</v>
      </c>
      <c r="B54" s="1" t="s">
        <v>107</v>
      </c>
      <c r="C54" s="5">
        <f t="shared" si="7"/>
        <v>1924845.37</v>
      </c>
      <c r="D54" s="6">
        <v>5811.05</v>
      </c>
      <c r="E54" s="6">
        <v>32647.599999999999</v>
      </c>
      <c r="F54" s="6">
        <v>0</v>
      </c>
      <c r="G54" s="6">
        <v>0</v>
      </c>
      <c r="H54" s="6">
        <v>0</v>
      </c>
      <c r="I54" s="6">
        <v>0</v>
      </c>
      <c r="J54" s="6">
        <v>485101.7</v>
      </c>
      <c r="K54" s="6">
        <v>757584.92</v>
      </c>
      <c r="L54" s="6">
        <v>499994.5</v>
      </c>
      <c r="M54" s="6">
        <v>143705.60000000001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4.1" customHeight="1" x14ac:dyDescent="0.25">
      <c r="A55" s="1" t="s">
        <v>108</v>
      </c>
      <c r="B55" s="1" t="s">
        <v>109</v>
      </c>
      <c r="C55" s="5">
        <f t="shared" si="7"/>
        <v>110109.6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36250</v>
      </c>
      <c r="K55" s="6">
        <v>73859.600000000006</v>
      </c>
      <c r="L55" s="6">
        <v>0</v>
      </c>
      <c r="M55" s="6">
        <v>0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4.1" customHeight="1" x14ac:dyDescent="0.25">
      <c r="A56" s="1" t="s">
        <v>110</v>
      </c>
      <c r="B56" s="1" t="s">
        <v>111</v>
      </c>
      <c r="C56" s="5">
        <f t="shared" si="7"/>
        <v>4412135.5699999994</v>
      </c>
      <c r="D56" s="6">
        <v>1587.6</v>
      </c>
      <c r="E56" s="6">
        <v>2280.8000000000002</v>
      </c>
      <c r="F56" s="6">
        <v>162151.70000000001</v>
      </c>
      <c r="G56" s="6">
        <v>3943441.17</v>
      </c>
      <c r="H56" s="6">
        <v>0</v>
      </c>
      <c r="I56" s="6">
        <v>0</v>
      </c>
      <c r="J56" s="6">
        <v>209532.7</v>
      </c>
      <c r="K56" s="6">
        <v>93141.6</v>
      </c>
      <c r="L56" s="6">
        <v>0</v>
      </c>
      <c r="M56" s="6">
        <v>0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4.1" customHeight="1" x14ac:dyDescent="0.25">
      <c r="A57" s="1" t="s">
        <v>112</v>
      </c>
      <c r="B57" s="1" t="s">
        <v>113</v>
      </c>
      <c r="C57" s="5">
        <f t="shared" si="7"/>
        <v>21889880.699999999</v>
      </c>
      <c r="D57" s="6">
        <v>3820867</v>
      </c>
      <c r="E57" s="6">
        <v>80802.3</v>
      </c>
      <c r="F57" s="6">
        <v>42796.15</v>
      </c>
      <c r="G57" s="6">
        <v>5619308.1500000004</v>
      </c>
      <c r="H57" s="6">
        <v>0</v>
      </c>
      <c r="I57" s="6">
        <v>237948.2</v>
      </c>
      <c r="J57" s="6">
        <v>9057474.9000000004</v>
      </c>
      <c r="K57" s="6">
        <v>2745218.55</v>
      </c>
      <c r="L57" s="6">
        <v>0</v>
      </c>
      <c r="M57" s="6">
        <v>285465.45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4.1" customHeight="1" x14ac:dyDescent="0.25">
      <c r="A58" s="1" t="s">
        <v>114</v>
      </c>
      <c r="B58" s="1" t="s">
        <v>115</v>
      </c>
      <c r="C58" s="5">
        <f t="shared" si="7"/>
        <v>23644.45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1930</v>
      </c>
      <c r="K58" s="6">
        <v>21714.45</v>
      </c>
      <c r="L58" s="6">
        <v>0</v>
      </c>
      <c r="M58" s="6">
        <v>0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4.1" customHeight="1" x14ac:dyDescent="0.25">
      <c r="A59" s="1" t="s">
        <v>116</v>
      </c>
      <c r="B59" s="1" t="s">
        <v>117</v>
      </c>
      <c r="C59" s="5">
        <f t="shared" si="7"/>
        <v>2786375.65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56000</v>
      </c>
      <c r="K59" s="6">
        <v>1115427.1499999999</v>
      </c>
      <c r="L59" s="6">
        <v>46926.5</v>
      </c>
      <c r="M59" s="6">
        <v>1568022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4.1" customHeight="1" x14ac:dyDescent="0.25">
      <c r="A60" s="1" t="s">
        <v>118</v>
      </c>
      <c r="B60" s="1" t="s">
        <v>119</v>
      </c>
      <c r="C60" s="5">
        <f t="shared" si="7"/>
        <v>145919.15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79910.149999999994</v>
      </c>
      <c r="K60" s="6">
        <v>66009</v>
      </c>
      <c r="L60" s="6">
        <v>0</v>
      </c>
      <c r="M60" s="6">
        <v>0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4.1" customHeight="1" x14ac:dyDescent="0.25">
      <c r="A61" s="1" t="s">
        <v>120</v>
      </c>
      <c r="B61" s="1" t="s">
        <v>121</v>
      </c>
      <c r="C61" s="5">
        <f t="shared" si="7"/>
        <v>113704.75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31116.45</v>
      </c>
      <c r="K61" s="6">
        <v>82588.3</v>
      </c>
      <c r="L61" s="6">
        <v>0</v>
      </c>
      <c r="M61" s="6">
        <v>0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4.1" customHeight="1" x14ac:dyDescent="0.25">
      <c r="A62" s="1" t="s">
        <v>122</v>
      </c>
      <c r="B62" s="1" t="s">
        <v>123</v>
      </c>
      <c r="C62" s="5">
        <f t="shared" si="7"/>
        <v>370655.35</v>
      </c>
      <c r="D62" s="6">
        <v>0</v>
      </c>
      <c r="E62" s="6">
        <v>16971.7</v>
      </c>
      <c r="F62" s="6">
        <v>0</v>
      </c>
      <c r="G62" s="6">
        <v>0</v>
      </c>
      <c r="H62" s="6">
        <v>0</v>
      </c>
      <c r="I62" s="6">
        <v>0</v>
      </c>
      <c r="J62" s="6">
        <v>7941.8</v>
      </c>
      <c r="K62" s="6">
        <v>171994.5</v>
      </c>
      <c r="L62" s="6">
        <v>0</v>
      </c>
      <c r="M62" s="6">
        <v>173747.35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4.1" customHeight="1" x14ac:dyDescent="0.25">
      <c r="A63" s="1" t="s">
        <v>124</v>
      </c>
      <c r="B63" s="1" t="s">
        <v>125</v>
      </c>
      <c r="C63" s="5">
        <f t="shared" si="7"/>
        <v>895042.24</v>
      </c>
      <c r="D63" s="6">
        <v>1535.7</v>
      </c>
      <c r="E63" s="6">
        <v>0</v>
      </c>
      <c r="F63" s="6">
        <v>210000</v>
      </c>
      <c r="G63" s="6">
        <v>0</v>
      </c>
      <c r="H63" s="6">
        <v>0</v>
      </c>
      <c r="I63" s="6">
        <v>0</v>
      </c>
      <c r="J63" s="6">
        <v>51830.95</v>
      </c>
      <c r="K63" s="6">
        <v>460421.01</v>
      </c>
      <c r="L63" s="6">
        <v>0</v>
      </c>
      <c r="M63" s="6">
        <v>171254.58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4.1" customHeight="1" x14ac:dyDescent="0.25">
      <c r="A64" s="1" t="s">
        <v>126</v>
      </c>
      <c r="B64" s="1" t="s">
        <v>127</v>
      </c>
      <c r="C64" s="5">
        <f t="shared" si="7"/>
        <v>221888.5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5794.15</v>
      </c>
      <c r="K64" s="6">
        <v>187637</v>
      </c>
      <c r="L64" s="6">
        <v>11308.5</v>
      </c>
      <c r="M64" s="6">
        <v>17148.849999999999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4.1" customHeight="1" x14ac:dyDescent="0.25">
      <c r="A65" s="1" t="s">
        <v>128</v>
      </c>
      <c r="B65" s="1" t="s">
        <v>129</v>
      </c>
      <c r="C65" s="5">
        <f t="shared" si="7"/>
        <v>872255.6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180000</v>
      </c>
      <c r="K65" s="6">
        <v>663614.44999999995</v>
      </c>
      <c r="L65" s="6">
        <v>0</v>
      </c>
      <c r="M65" s="6">
        <v>28641.15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4.1" customHeight="1" x14ac:dyDescent="0.25">
      <c r="A66" s="1" t="s">
        <v>130</v>
      </c>
      <c r="B66" s="1" t="s">
        <v>131</v>
      </c>
      <c r="C66" s="5">
        <f t="shared" si="7"/>
        <v>527362.15</v>
      </c>
      <c r="D66" s="6">
        <v>0</v>
      </c>
      <c r="E66" s="6">
        <v>42376.800000000003</v>
      </c>
      <c r="F66" s="6">
        <v>26664.95</v>
      </c>
      <c r="G66" s="6">
        <v>25848</v>
      </c>
      <c r="H66" s="6">
        <v>0</v>
      </c>
      <c r="I66" s="6">
        <v>0</v>
      </c>
      <c r="J66" s="6">
        <v>153831.6</v>
      </c>
      <c r="K66" s="6">
        <v>214527.7</v>
      </c>
      <c r="L66" s="6">
        <v>0</v>
      </c>
      <c r="M66" s="6">
        <v>64113.1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4.1" customHeight="1" x14ac:dyDescent="0.25">
      <c r="A67" s="1" t="s">
        <v>132</v>
      </c>
      <c r="B67" s="1" t="s">
        <v>133</v>
      </c>
      <c r="C67" s="5">
        <f t="shared" si="7"/>
        <v>177050.3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141950.35</v>
      </c>
      <c r="K67" s="6">
        <v>35099.949999999997</v>
      </c>
      <c r="L67" s="6">
        <v>0</v>
      </c>
      <c r="M67" s="6">
        <v>0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4.1" customHeight="1" x14ac:dyDescent="0.25">
      <c r="A68" s="1" t="s">
        <v>134</v>
      </c>
      <c r="B68" s="1" t="s">
        <v>135</v>
      </c>
      <c r="C68" s="5">
        <f t="shared" si="7"/>
        <v>158131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112928</v>
      </c>
      <c r="K68" s="6">
        <v>45203</v>
      </c>
      <c r="L68" s="6">
        <v>0</v>
      </c>
      <c r="M68" s="6">
        <v>0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4.1" customHeight="1" x14ac:dyDescent="0.25">
      <c r="A69" s="1" t="s">
        <v>136</v>
      </c>
      <c r="B69" s="1" t="s">
        <v>137</v>
      </c>
      <c r="C69" s="5">
        <f t="shared" si="7"/>
        <v>1548899.4100000001</v>
      </c>
      <c r="D69" s="6">
        <v>17857.150000000001</v>
      </c>
      <c r="E69" s="6">
        <v>29498.01</v>
      </c>
      <c r="F69" s="6">
        <v>21400</v>
      </c>
      <c r="G69" s="6">
        <v>0</v>
      </c>
      <c r="H69" s="6">
        <v>0</v>
      </c>
      <c r="I69" s="6">
        <v>0</v>
      </c>
      <c r="J69" s="6">
        <v>526323.05000000005</v>
      </c>
      <c r="K69" s="6">
        <v>912924.3</v>
      </c>
      <c r="L69" s="6">
        <v>40896.9</v>
      </c>
      <c r="M69" s="6">
        <v>0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4.1" customHeight="1" x14ac:dyDescent="0.25">
      <c r="A70" s="1" t="s">
        <v>138</v>
      </c>
      <c r="B70" s="1" t="s">
        <v>139</v>
      </c>
      <c r="C70" s="5">
        <f t="shared" si="7"/>
        <v>4720595.17</v>
      </c>
      <c r="D70" s="6">
        <v>0</v>
      </c>
      <c r="E70" s="6">
        <v>0</v>
      </c>
      <c r="F70" s="6">
        <v>3463942.87</v>
      </c>
      <c r="G70" s="6">
        <v>0</v>
      </c>
      <c r="H70" s="6">
        <v>0</v>
      </c>
      <c r="I70" s="6">
        <v>0</v>
      </c>
      <c r="J70" s="6">
        <v>370777.75</v>
      </c>
      <c r="K70" s="6">
        <v>884824.3</v>
      </c>
      <c r="L70" s="6">
        <v>0</v>
      </c>
      <c r="M70" s="6">
        <v>1050.25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4.1" customHeight="1" x14ac:dyDescent="0.25">
      <c r="A71" s="1" t="s">
        <v>140</v>
      </c>
      <c r="B71" s="1" t="s">
        <v>141</v>
      </c>
      <c r="C71" s="5">
        <f t="shared" si="7"/>
        <v>1442991.6</v>
      </c>
      <c r="D71" s="6">
        <v>14884</v>
      </c>
      <c r="E71" s="6">
        <v>0</v>
      </c>
      <c r="F71" s="6">
        <v>68301.95</v>
      </c>
      <c r="G71" s="6">
        <v>69522.7</v>
      </c>
      <c r="H71" s="6">
        <v>0</v>
      </c>
      <c r="I71" s="6">
        <v>0</v>
      </c>
      <c r="J71" s="6">
        <v>616478.35</v>
      </c>
      <c r="K71" s="6">
        <v>613730.5</v>
      </c>
      <c r="L71" s="6">
        <v>34959.1</v>
      </c>
      <c r="M71" s="6">
        <v>25115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4.1" customHeight="1" x14ac:dyDescent="0.25">
      <c r="A72" s="1" t="s">
        <v>142</v>
      </c>
      <c r="B72" s="1" t="s">
        <v>143</v>
      </c>
      <c r="C72" s="5">
        <f t="shared" si="7"/>
        <v>781676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421220.4</v>
      </c>
      <c r="K72" s="6">
        <v>0</v>
      </c>
      <c r="L72" s="6">
        <v>143201.60000000001</v>
      </c>
      <c r="M72" s="6">
        <v>217254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4.1" customHeight="1" x14ac:dyDescent="0.25">
      <c r="A73" s="1" t="s">
        <v>144</v>
      </c>
      <c r="B73" s="1" t="s">
        <v>145</v>
      </c>
      <c r="C73" s="5">
        <f t="shared" si="7"/>
        <v>372881.65</v>
      </c>
      <c r="D73" s="6">
        <v>0</v>
      </c>
      <c r="E73" s="6">
        <v>0</v>
      </c>
      <c r="F73" s="6">
        <v>10151.450000000001</v>
      </c>
      <c r="G73" s="6">
        <v>18000</v>
      </c>
      <c r="H73" s="6">
        <v>0</v>
      </c>
      <c r="I73" s="6">
        <v>0</v>
      </c>
      <c r="J73" s="6">
        <v>39963.699999999997</v>
      </c>
      <c r="K73" s="6">
        <v>304766.5</v>
      </c>
      <c r="L73" s="6">
        <v>0</v>
      </c>
      <c r="M73" s="6">
        <v>0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4.1" customHeight="1" x14ac:dyDescent="0.25">
      <c r="A74" s="1" t="s">
        <v>146</v>
      </c>
      <c r="B74" s="1" t="s">
        <v>147</v>
      </c>
      <c r="C74" s="5">
        <f t="shared" si="7"/>
        <v>648674.60000000009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167057.60000000001</v>
      </c>
      <c r="K74" s="6">
        <v>214726.2</v>
      </c>
      <c r="L74" s="6">
        <v>0</v>
      </c>
      <c r="M74" s="6">
        <v>266890.8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4.1" customHeight="1" x14ac:dyDescent="0.25">
      <c r="A75" s="1" t="s">
        <v>148</v>
      </c>
      <c r="B75" s="1" t="s">
        <v>149</v>
      </c>
      <c r="C75" s="5">
        <f t="shared" si="7"/>
        <v>2293408.4</v>
      </c>
      <c r="D75" s="6">
        <v>1374</v>
      </c>
      <c r="E75" s="6">
        <v>0</v>
      </c>
      <c r="F75" s="6">
        <v>63023.55</v>
      </c>
      <c r="G75" s="6">
        <v>0</v>
      </c>
      <c r="H75" s="6">
        <v>0</v>
      </c>
      <c r="I75" s="6">
        <v>0</v>
      </c>
      <c r="J75" s="6">
        <v>290486.25</v>
      </c>
      <c r="K75" s="6">
        <v>1902644.75</v>
      </c>
      <c r="L75" s="6">
        <v>0</v>
      </c>
      <c r="M75" s="6">
        <v>35879.85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4.1" customHeight="1" x14ac:dyDescent="0.25">
      <c r="A76" s="1" t="s">
        <v>150</v>
      </c>
      <c r="B76" s="1" t="s">
        <v>151</v>
      </c>
      <c r="C76" s="5">
        <f t="shared" si="7"/>
        <v>1317391.94</v>
      </c>
      <c r="D76" s="6">
        <v>47284.54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143778.95000000001</v>
      </c>
      <c r="K76" s="6">
        <v>507447.95</v>
      </c>
      <c r="L76" s="6">
        <v>0</v>
      </c>
      <c r="M76" s="6">
        <v>618880.5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4.1" customHeight="1" x14ac:dyDescent="0.25">
      <c r="A77" s="1">
        <v>2163</v>
      </c>
      <c r="B77" s="1" t="s">
        <v>422</v>
      </c>
      <c r="C77" s="5">
        <f t="shared" si="7"/>
        <v>3045571.91</v>
      </c>
      <c r="D77" s="6">
        <v>0</v>
      </c>
      <c r="E77" s="6">
        <v>251037</v>
      </c>
      <c r="F77" s="6">
        <v>270699.55</v>
      </c>
      <c r="G77" s="6">
        <v>368039.28</v>
      </c>
      <c r="H77" s="6">
        <v>0</v>
      </c>
      <c r="I77" s="6">
        <v>0</v>
      </c>
      <c r="J77" s="6">
        <v>1392568.15</v>
      </c>
      <c r="K77" s="6">
        <v>746123.98</v>
      </c>
      <c r="L77" s="6">
        <v>17103.95</v>
      </c>
      <c r="M77" s="6">
        <v>0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4.1" customHeight="1" x14ac:dyDescent="0.25"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2" customFormat="1" ht="14.1" customHeight="1" x14ac:dyDescent="0.25">
      <c r="B79" s="2" t="s">
        <v>152</v>
      </c>
      <c r="C79" s="5">
        <f t="shared" ref="C79:M79" si="8">SUM(C80:C107)</f>
        <v>75772920.859999985</v>
      </c>
      <c r="D79" s="5">
        <f t="shared" si="8"/>
        <v>2114803.7600000002</v>
      </c>
      <c r="E79" s="5">
        <f t="shared" si="8"/>
        <v>630929.5</v>
      </c>
      <c r="F79" s="5">
        <f t="shared" si="8"/>
        <v>23371376.740000002</v>
      </c>
      <c r="G79" s="5">
        <f t="shared" si="8"/>
        <v>1955975.65</v>
      </c>
      <c r="H79" s="5">
        <f t="shared" si="8"/>
        <v>0</v>
      </c>
      <c r="I79" s="5">
        <f t="shared" si="8"/>
        <v>776058.32</v>
      </c>
      <c r="J79" s="5">
        <f t="shared" si="8"/>
        <v>16606795.09</v>
      </c>
      <c r="K79" s="5">
        <f t="shared" si="8"/>
        <v>21744656.460000001</v>
      </c>
      <c r="L79" s="5">
        <f t="shared" si="8"/>
        <v>207301.58000000002</v>
      </c>
      <c r="M79" s="5">
        <f t="shared" si="8"/>
        <v>8365023.7600000007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4.1" customHeight="1" x14ac:dyDescent="0.25">
      <c r="A80" s="1" t="s">
        <v>153</v>
      </c>
      <c r="B80" s="1" t="s">
        <v>154</v>
      </c>
      <c r="C80" s="5">
        <f t="shared" ref="C80:C107" si="9">SUM(D80:K80,L80,M80)</f>
        <v>1002875.45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668915.19999999995</v>
      </c>
      <c r="K80" s="6">
        <v>274670.95</v>
      </c>
      <c r="L80" s="6">
        <v>0</v>
      </c>
      <c r="M80" s="6">
        <v>59289.3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4.1" customHeight="1" x14ac:dyDescent="0.25">
      <c r="A81" s="1" t="s">
        <v>155</v>
      </c>
      <c r="B81" s="1" t="s">
        <v>156</v>
      </c>
      <c r="C81" s="5">
        <f t="shared" si="9"/>
        <v>1673845.4</v>
      </c>
      <c r="D81" s="6">
        <v>0</v>
      </c>
      <c r="E81" s="6">
        <v>350</v>
      </c>
      <c r="F81" s="6">
        <v>0</v>
      </c>
      <c r="G81" s="6">
        <v>20460.75</v>
      </c>
      <c r="H81" s="6">
        <v>0</v>
      </c>
      <c r="I81" s="6">
        <v>0</v>
      </c>
      <c r="J81" s="6">
        <v>237717.45</v>
      </c>
      <c r="K81" s="6">
        <v>371002.2</v>
      </c>
      <c r="L81" s="6">
        <v>0</v>
      </c>
      <c r="M81" s="6">
        <v>1044315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4.1" customHeight="1" x14ac:dyDescent="0.25">
      <c r="A82" s="1" t="s">
        <v>157</v>
      </c>
      <c r="B82" s="1" t="s">
        <v>158</v>
      </c>
      <c r="C82" s="5">
        <f t="shared" si="9"/>
        <v>1073430.6499999999</v>
      </c>
      <c r="D82" s="6">
        <v>0</v>
      </c>
      <c r="E82" s="6">
        <v>24775.7</v>
      </c>
      <c r="F82" s="6">
        <v>21929.3</v>
      </c>
      <c r="G82" s="6">
        <v>0</v>
      </c>
      <c r="H82" s="6">
        <v>0</v>
      </c>
      <c r="I82" s="6">
        <v>0</v>
      </c>
      <c r="J82" s="6">
        <v>590876.69999999995</v>
      </c>
      <c r="K82" s="6">
        <v>252536.95</v>
      </c>
      <c r="L82" s="6">
        <v>0</v>
      </c>
      <c r="M82" s="6">
        <v>183312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4.1" customHeight="1" x14ac:dyDescent="0.25">
      <c r="A83" s="1" t="s">
        <v>159</v>
      </c>
      <c r="B83" s="1" t="s">
        <v>160</v>
      </c>
      <c r="C83" s="5">
        <f t="shared" si="9"/>
        <v>4958677.3399999989</v>
      </c>
      <c r="D83" s="6">
        <v>0</v>
      </c>
      <c r="E83" s="6">
        <v>0</v>
      </c>
      <c r="F83" s="6">
        <v>4358756.8499999996</v>
      </c>
      <c r="G83" s="6">
        <v>71355.05</v>
      </c>
      <c r="H83" s="6">
        <v>0</v>
      </c>
      <c r="I83" s="6">
        <v>0</v>
      </c>
      <c r="J83" s="6">
        <v>467792.84</v>
      </c>
      <c r="K83" s="6">
        <v>60772.6</v>
      </c>
      <c r="L83" s="6">
        <v>0</v>
      </c>
      <c r="M83" s="6">
        <v>0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4.1" customHeight="1" x14ac:dyDescent="0.25">
      <c r="A84" s="1" t="s">
        <v>161</v>
      </c>
      <c r="B84" s="1" t="s">
        <v>162</v>
      </c>
      <c r="C84" s="5">
        <f t="shared" si="9"/>
        <v>755339.85</v>
      </c>
      <c r="D84" s="6">
        <v>19580.400000000001</v>
      </c>
      <c r="E84" s="6">
        <v>35580.800000000003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512009.05</v>
      </c>
      <c r="L84" s="6">
        <v>0</v>
      </c>
      <c r="M84" s="6">
        <v>188169.60000000001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4.1" customHeight="1" x14ac:dyDescent="0.25">
      <c r="A85" s="1" t="s">
        <v>163</v>
      </c>
      <c r="B85" s="1" t="s">
        <v>164</v>
      </c>
      <c r="C85" s="5">
        <f t="shared" si="9"/>
        <v>502890.5</v>
      </c>
      <c r="D85" s="6">
        <v>0</v>
      </c>
      <c r="E85" s="6">
        <v>0</v>
      </c>
      <c r="F85" s="6">
        <v>0</v>
      </c>
      <c r="G85" s="6">
        <v>152534.04999999999</v>
      </c>
      <c r="H85" s="6">
        <v>0</v>
      </c>
      <c r="I85" s="6">
        <v>119658.45</v>
      </c>
      <c r="J85" s="6">
        <v>73529.2</v>
      </c>
      <c r="K85" s="6">
        <v>157168.79999999999</v>
      </c>
      <c r="L85" s="6">
        <v>0</v>
      </c>
      <c r="M85" s="6">
        <v>0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4.1" customHeight="1" x14ac:dyDescent="0.25">
      <c r="A86" s="1" t="s">
        <v>165</v>
      </c>
      <c r="B86" s="1" t="s">
        <v>166</v>
      </c>
      <c r="C86" s="5">
        <f t="shared" si="9"/>
        <v>1730564.23</v>
      </c>
      <c r="D86" s="6">
        <v>40905.33</v>
      </c>
      <c r="E86" s="6">
        <v>0</v>
      </c>
      <c r="F86" s="6">
        <v>37735.25</v>
      </c>
      <c r="G86" s="6">
        <v>48584.95</v>
      </c>
      <c r="H86" s="6">
        <v>0</v>
      </c>
      <c r="I86" s="6">
        <v>0</v>
      </c>
      <c r="J86" s="6">
        <v>934107</v>
      </c>
      <c r="K86" s="6">
        <v>211713.07</v>
      </c>
      <c r="L86" s="6">
        <v>27103.48</v>
      </c>
      <c r="M86" s="6">
        <v>430415.15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4.1" customHeight="1" x14ac:dyDescent="0.25">
      <c r="A87" s="1" t="s">
        <v>167</v>
      </c>
      <c r="B87" s="1" t="s">
        <v>168</v>
      </c>
      <c r="C87" s="5">
        <f t="shared" si="9"/>
        <v>371248.05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114801.25</v>
      </c>
      <c r="K87" s="6">
        <v>0</v>
      </c>
      <c r="L87" s="6">
        <v>0</v>
      </c>
      <c r="M87" s="6">
        <v>256446.8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4.1" customHeight="1" x14ac:dyDescent="0.25">
      <c r="A88" s="1" t="s">
        <v>169</v>
      </c>
      <c r="B88" s="1" t="s">
        <v>170</v>
      </c>
      <c r="C88" s="5">
        <f t="shared" si="9"/>
        <v>398487.4</v>
      </c>
      <c r="D88" s="6">
        <v>3800</v>
      </c>
      <c r="E88" s="6">
        <v>0</v>
      </c>
      <c r="F88" s="6">
        <v>0</v>
      </c>
      <c r="G88" s="6">
        <v>3494.85</v>
      </c>
      <c r="H88" s="6">
        <v>0</v>
      </c>
      <c r="I88" s="6">
        <v>0</v>
      </c>
      <c r="J88" s="6">
        <v>77832.2</v>
      </c>
      <c r="K88" s="6">
        <v>288923.2</v>
      </c>
      <c r="L88" s="6">
        <v>24437.15</v>
      </c>
      <c r="M88" s="6">
        <v>0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4.1" customHeight="1" x14ac:dyDescent="0.25">
      <c r="A89" s="1" t="s">
        <v>171</v>
      </c>
      <c r="B89" s="1" t="s">
        <v>172</v>
      </c>
      <c r="C89" s="5">
        <f t="shared" si="9"/>
        <v>34774872.899999999</v>
      </c>
      <c r="D89" s="6">
        <v>1596498.3</v>
      </c>
      <c r="E89" s="6">
        <v>189720.4</v>
      </c>
      <c r="F89" s="6">
        <v>14719123.800000001</v>
      </c>
      <c r="G89" s="6">
        <v>1062180.8999999999</v>
      </c>
      <c r="H89" s="6">
        <v>0</v>
      </c>
      <c r="I89" s="6">
        <v>0</v>
      </c>
      <c r="J89" s="6">
        <v>3929700.89</v>
      </c>
      <c r="K89" s="6">
        <v>10732847.710000001</v>
      </c>
      <c r="L89" s="6">
        <v>0</v>
      </c>
      <c r="M89" s="6">
        <v>2544800.9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4.1" customHeight="1" x14ac:dyDescent="0.25">
      <c r="A90" s="1" t="s">
        <v>173</v>
      </c>
      <c r="B90" s="1" t="s">
        <v>174</v>
      </c>
      <c r="C90" s="5">
        <f t="shared" si="9"/>
        <v>1525319.01</v>
      </c>
      <c r="D90" s="6">
        <v>31438.55</v>
      </c>
      <c r="E90" s="6">
        <v>0</v>
      </c>
      <c r="F90" s="6">
        <v>8595.5499999999993</v>
      </c>
      <c r="G90" s="6">
        <v>0</v>
      </c>
      <c r="H90" s="6">
        <v>0</v>
      </c>
      <c r="I90" s="6">
        <v>0</v>
      </c>
      <c r="J90" s="6">
        <v>933869.4</v>
      </c>
      <c r="K90" s="6">
        <v>113120.06</v>
      </c>
      <c r="L90" s="6">
        <v>0</v>
      </c>
      <c r="M90" s="6">
        <v>438295.45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4.1" customHeight="1" x14ac:dyDescent="0.25">
      <c r="A91" s="1" t="s">
        <v>175</v>
      </c>
      <c r="B91" s="1" t="s">
        <v>176</v>
      </c>
      <c r="C91" s="5">
        <f t="shared" si="9"/>
        <v>1089848</v>
      </c>
      <c r="D91" s="6">
        <v>0</v>
      </c>
      <c r="E91" s="6">
        <v>0</v>
      </c>
      <c r="F91" s="6">
        <v>0</v>
      </c>
      <c r="G91" s="6">
        <v>2342</v>
      </c>
      <c r="H91" s="6">
        <v>0</v>
      </c>
      <c r="I91" s="6">
        <v>0</v>
      </c>
      <c r="J91" s="6">
        <v>360870</v>
      </c>
      <c r="K91" s="6">
        <v>726018</v>
      </c>
      <c r="L91" s="6">
        <v>0</v>
      </c>
      <c r="M91" s="6">
        <v>618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ht="14.1" customHeight="1" x14ac:dyDescent="0.25">
      <c r="A92" s="1" t="s">
        <v>177</v>
      </c>
      <c r="B92" s="1" t="s">
        <v>178</v>
      </c>
      <c r="C92" s="5">
        <f t="shared" si="9"/>
        <v>547614.55000000005</v>
      </c>
      <c r="D92" s="6">
        <v>29159.599999999999</v>
      </c>
      <c r="E92" s="6">
        <v>0</v>
      </c>
      <c r="F92" s="6">
        <v>228299</v>
      </c>
      <c r="G92" s="6">
        <v>0</v>
      </c>
      <c r="H92" s="6">
        <v>0</v>
      </c>
      <c r="I92" s="6">
        <v>0</v>
      </c>
      <c r="J92" s="6">
        <v>238244.1</v>
      </c>
      <c r="K92" s="6">
        <v>51911.85</v>
      </c>
      <c r="L92" s="6">
        <v>0</v>
      </c>
      <c r="M92" s="6">
        <v>0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4.1" customHeight="1" x14ac:dyDescent="0.25">
      <c r="A93" s="1" t="s">
        <v>179</v>
      </c>
      <c r="B93" s="1" t="s">
        <v>180</v>
      </c>
      <c r="C93" s="5">
        <f t="shared" si="9"/>
        <v>8672364.4700000007</v>
      </c>
      <c r="D93" s="6">
        <v>113843.48</v>
      </c>
      <c r="E93" s="6">
        <v>0</v>
      </c>
      <c r="F93" s="6">
        <v>1868070.02</v>
      </c>
      <c r="G93" s="6">
        <v>51023.7</v>
      </c>
      <c r="H93" s="6">
        <v>0</v>
      </c>
      <c r="I93" s="6">
        <v>656399.87</v>
      </c>
      <c r="J93" s="6">
        <v>3113430.34</v>
      </c>
      <c r="K93" s="6">
        <v>885736.66</v>
      </c>
      <c r="L93" s="6">
        <v>0</v>
      </c>
      <c r="M93" s="6">
        <v>1983860.4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4.1" customHeight="1" x14ac:dyDescent="0.25">
      <c r="A94" s="1" t="s">
        <v>181</v>
      </c>
      <c r="B94" s="1" t="s">
        <v>182</v>
      </c>
      <c r="C94" s="5">
        <f t="shared" si="9"/>
        <v>775901.59999999986</v>
      </c>
      <c r="D94" s="6">
        <v>0</v>
      </c>
      <c r="E94" s="6">
        <v>12387.85</v>
      </c>
      <c r="F94" s="6">
        <v>10597.7</v>
      </c>
      <c r="G94" s="6">
        <v>310960.65000000002</v>
      </c>
      <c r="H94" s="6">
        <v>0</v>
      </c>
      <c r="I94" s="6">
        <v>0</v>
      </c>
      <c r="J94" s="6">
        <v>247827.25</v>
      </c>
      <c r="K94" s="6">
        <v>189253.95</v>
      </c>
      <c r="L94" s="6">
        <v>0</v>
      </c>
      <c r="M94" s="6">
        <v>4874.2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4.1" customHeight="1" x14ac:dyDescent="0.25">
      <c r="A95" s="1" t="s">
        <v>183</v>
      </c>
      <c r="B95" s="1" t="s">
        <v>184</v>
      </c>
      <c r="C95" s="5">
        <f t="shared" si="9"/>
        <v>1779280.3900000001</v>
      </c>
      <c r="D95" s="6">
        <v>0</v>
      </c>
      <c r="E95" s="6">
        <v>0</v>
      </c>
      <c r="F95" s="6">
        <v>345420.67</v>
      </c>
      <c r="G95" s="6">
        <v>0</v>
      </c>
      <c r="H95" s="6">
        <v>0</v>
      </c>
      <c r="I95" s="6">
        <v>0</v>
      </c>
      <c r="J95" s="6">
        <v>928200.62</v>
      </c>
      <c r="K95" s="6">
        <v>505659.1</v>
      </c>
      <c r="L95" s="6">
        <v>0</v>
      </c>
      <c r="M95" s="6">
        <v>0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ht="14.1" customHeight="1" x14ac:dyDescent="0.25">
      <c r="A96" s="1" t="s">
        <v>185</v>
      </c>
      <c r="B96" s="1" t="s">
        <v>186</v>
      </c>
      <c r="C96" s="5">
        <f t="shared" si="9"/>
        <v>93611.65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44800.65</v>
      </c>
      <c r="K96" s="6">
        <v>48811</v>
      </c>
      <c r="L96" s="6">
        <v>0</v>
      </c>
      <c r="M96" s="6">
        <v>0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ht="14.1" customHeight="1" x14ac:dyDescent="0.25">
      <c r="A97" s="1" t="s">
        <v>187</v>
      </c>
      <c r="B97" s="1" t="s">
        <v>188</v>
      </c>
      <c r="C97" s="5">
        <f t="shared" si="9"/>
        <v>20150.099999999999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20150.099999999999</v>
      </c>
      <c r="L97" s="6">
        <v>0</v>
      </c>
      <c r="M97" s="6">
        <v>0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ht="14.1" customHeight="1" x14ac:dyDescent="0.25">
      <c r="A98" s="1" t="s">
        <v>189</v>
      </c>
      <c r="B98" s="1" t="s">
        <v>190</v>
      </c>
      <c r="C98" s="5">
        <f t="shared" si="9"/>
        <v>1846882.1199999996</v>
      </c>
      <c r="D98" s="6">
        <v>0</v>
      </c>
      <c r="E98" s="6">
        <v>20444.599999999999</v>
      </c>
      <c r="F98" s="6">
        <v>289086</v>
      </c>
      <c r="G98" s="6">
        <v>186928.05</v>
      </c>
      <c r="H98" s="6">
        <v>0</v>
      </c>
      <c r="I98" s="6">
        <v>0</v>
      </c>
      <c r="J98" s="6">
        <v>433304.25</v>
      </c>
      <c r="K98" s="6">
        <v>913877.07</v>
      </c>
      <c r="L98" s="6">
        <v>0</v>
      </c>
      <c r="M98" s="6">
        <v>3242.15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ht="14.1" customHeight="1" x14ac:dyDescent="0.25">
      <c r="A99" s="1" t="s">
        <v>191</v>
      </c>
      <c r="B99" s="1" t="s">
        <v>192</v>
      </c>
      <c r="C99" s="5">
        <f t="shared" si="9"/>
        <v>9641.9500000000007</v>
      </c>
      <c r="D99" s="6">
        <v>0</v>
      </c>
      <c r="E99" s="6">
        <v>0</v>
      </c>
      <c r="F99" s="6">
        <v>2063.25</v>
      </c>
      <c r="G99" s="6">
        <v>0</v>
      </c>
      <c r="H99" s="6">
        <v>0</v>
      </c>
      <c r="I99" s="6">
        <v>0</v>
      </c>
      <c r="J99" s="6">
        <v>0</v>
      </c>
      <c r="K99" s="6">
        <v>7578.7</v>
      </c>
      <c r="L99" s="6">
        <v>0</v>
      </c>
      <c r="M99" s="6">
        <v>0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14.1" customHeight="1" x14ac:dyDescent="0.25">
      <c r="A100" s="1" t="s">
        <v>193</v>
      </c>
      <c r="B100" s="1" t="s">
        <v>194</v>
      </c>
      <c r="C100" s="5">
        <f t="shared" si="9"/>
        <v>1589473.3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789629.4</v>
      </c>
      <c r="K100" s="6">
        <v>653650.80000000005</v>
      </c>
      <c r="L100" s="6">
        <v>110860.95</v>
      </c>
      <c r="M100" s="6">
        <v>35332.15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ht="14.1" customHeight="1" x14ac:dyDescent="0.25">
      <c r="A101" s="1" t="s">
        <v>195</v>
      </c>
      <c r="B101" s="1" t="s">
        <v>196</v>
      </c>
      <c r="C101" s="5">
        <f t="shared" si="9"/>
        <v>3765417.9</v>
      </c>
      <c r="D101" s="6">
        <v>217587.05</v>
      </c>
      <c r="E101" s="6">
        <v>205567</v>
      </c>
      <c r="F101" s="6">
        <v>1245849.1000000001</v>
      </c>
      <c r="G101" s="6">
        <v>0</v>
      </c>
      <c r="H101" s="6">
        <v>0</v>
      </c>
      <c r="I101" s="6">
        <v>0</v>
      </c>
      <c r="J101" s="6">
        <v>1194373.8500000001</v>
      </c>
      <c r="K101" s="6">
        <v>902040.9</v>
      </c>
      <c r="L101" s="6">
        <v>0</v>
      </c>
      <c r="M101" s="6">
        <v>0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ht="14.1" customHeight="1" x14ac:dyDescent="0.25">
      <c r="A102" s="1" t="s">
        <v>197</v>
      </c>
      <c r="B102" s="1" t="s">
        <v>198</v>
      </c>
      <c r="C102" s="5">
        <f t="shared" si="9"/>
        <v>20792.349999999999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14806.25</v>
      </c>
      <c r="K102" s="6">
        <v>5986.1</v>
      </c>
      <c r="L102" s="6">
        <v>0</v>
      </c>
      <c r="M102" s="6">
        <v>0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ht="14.1" customHeight="1" x14ac:dyDescent="0.25">
      <c r="A103" s="1" t="s">
        <v>199</v>
      </c>
      <c r="B103" s="1" t="s">
        <v>200</v>
      </c>
      <c r="C103" s="5">
        <f t="shared" si="9"/>
        <v>3054767.5</v>
      </c>
      <c r="D103" s="6">
        <v>0</v>
      </c>
      <c r="E103" s="6">
        <v>0</v>
      </c>
      <c r="F103" s="6">
        <v>0</v>
      </c>
      <c r="G103" s="6">
        <v>44630.7</v>
      </c>
      <c r="H103" s="6">
        <v>0</v>
      </c>
      <c r="I103" s="6">
        <v>0</v>
      </c>
      <c r="J103" s="6">
        <v>33331.65</v>
      </c>
      <c r="K103" s="6">
        <v>1852815.2</v>
      </c>
      <c r="L103" s="6">
        <v>0</v>
      </c>
      <c r="M103" s="6">
        <v>1123989.95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ht="14.1" customHeight="1" x14ac:dyDescent="0.25">
      <c r="A104" s="1" t="s">
        <v>201</v>
      </c>
      <c r="B104" s="1" t="s">
        <v>202</v>
      </c>
      <c r="C104" s="5">
        <f t="shared" si="9"/>
        <v>219399.71000000002</v>
      </c>
      <c r="D104" s="6">
        <v>2703.3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90273.35</v>
      </c>
      <c r="K104" s="6">
        <v>88185.2</v>
      </c>
      <c r="L104" s="6">
        <v>0</v>
      </c>
      <c r="M104" s="6">
        <v>38237.86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ht="14.1" customHeight="1" x14ac:dyDescent="0.25">
      <c r="A105" s="1">
        <v>2235</v>
      </c>
      <c r="B105" s="1" t="s">
        <v>203</v>
      </c>
      <c r="C105" s="5">
        <f t="shared" si="9"/>
        <v>282175.40000000002</v>
      </c>
      <c r="D105" s="6">
        <v>0</v>
      </c>
      <c r="E105" s="6">
        <v>0</v>
      </c>
      <c r="F105" s="6">
        <v>65999.25</v>
      </c>
      <c r="G105" s="6">
        <v>0</v>
      </c>
      <c r="H105" s="6">
        <v>0</v>
      </c>
      <c r="I105" s="6">
        <v>0</v>
      </c>
      <c r="J105" s="6">
        <v>216176.15</v>
      </c>
      <c r="K105" s="6">
        <v>0</v>
      </c>
      <c r="L105" s="6">
        <v>0</v>
      </c>
      <c r="M105" s="6">
        <v>0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ht="14.1" customHeight="1" x14ac:dyDescent="0.25">
      <c r="A106" s="1">
        <v>2236</v>
      </c>
      <c r="B106" s="1" t="s">
        <v>448</v>
      </c>
      <c r="C106" s="5">
        <f t="shared" si="9"/>
        <v>2873127.9</v>
      </c>
      <c r="D106" s="6">
        <v>59287.75</v>
      </c>
      <c r="E106" s="6">
        <v>0</v>
      </c>
      <c r="F106" s="6">
        <v>99161</v>
      </c>
      <c r="G106" s="6">
        <v>1480</v>
      </c>
      <c r="H106" s="6">
        <v>0</v>
      </c>
      <c r="I106" s="6">
        <v>0</v>
      </c>
      <c r="J106" s="6">
        <v>853886</v>
      </c>
      <c r="K106" s="6">
        <v>1784588.3</v>
      </c>
      <c r="L106" s="6">
        <v>44900</v>
      </c>
      <c r="M106" s="6">
        <v>29824.85</v>
      </c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ht="14.1" customHeight="1" x14ac:dyDescent="0.25">
      <c r="A107" s="1">
        <v>2237</v>
      </c>
      <c r="B107" s="1" t="s">
        <v>454</v>
      </c>
      <c r="C107" s="5">
        <f t="shared" si="9"/>
        <v>364921.19</v>
      </c>
      <c r="D107" s="6">
        <v>0</v>
      </c>
      <c r="E107" s="6">
        <v>142103.15</v>
      </c>
      <c r="F107" s="6">
        <v>70690</v>
      </c>
      <c r="G107" s="6">
        <v>0</v>
      </c>
      <c r="H107" s="6">
        <v>0</v>
      </c>
      <c r="I107" s="6">
        <v>0</v>
      </c>
      <c r="J107" s="6">
        <v>18499.099999999999</v>
      </c>
      <c r="K107" s="6">
        <v>133628.94</v>
      </c>
      <c r="L107" s="6">
        <v>0</v>
      </c>
      <c r="M107" s="6">
        <v>0</v>
      </c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ht="14.1" customHeight="1" x14ac:dyDescent="0.25"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s="2" customFormat="1" ht="14.1" customHeight="1" x14ac:dyDescent="0.25">
      <c r="B109" s="2" t="s">
        <v>204</v>
      </c>
      <c r="C109" s="5">
        <f t="shared" ref="C109:M109" si="10">SUM(C110:C126)</f>
        <v>20890637.59</v>
      </c>
      <c r="D109" s="5">
        <f t="shared" si="10"/>
        <v>29255.100000000002</v>
      </c>
      <c r="E109" s="5">
        <f t="shared" si="10"/>
        <v>167975.13999999998</v>
      </c>
      <c r="F109" s="5">
        <f t="shared" si="10"/>
        <v>2751848.0800000005</v>
      </c>
      <c r="G109" s="5">
        <f t="shared" si="10"/>
        <v>3583594.12</v>
      </c>
      <c r="H109" s="5">
        <f t="shared" si="10"/>
        <v>1844760.7</v>
      </c>
      <c r="I109" s="5">
        <f t="shared" si="10"/>
        <v>1038364.3999999999</v>
      </c>
      <c r="J109" s="5">
        <f t="shared" si="10"/>
        <v>3022365.5499999993</v>
      </c>
      <c r="K109" s="5">
        <f t="shared" si="10"/>
        <v>7412724.3499999996</v>
      </c>
      <c r="L109" s="5">
        <f t="shared" si="10"/>
        <v>58941.899999999994</v>
      </c>
      <c r="M109" s="5">
        <f t="shared" si="10"/>
        <v>980808.25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4.1" customHeight="1" x14ac:dyDescent="0.25">
      <c r="A110" s="1" t="s">
        <v>205</v>
      </c>
      <c r="B110" s="1" t="s">
        <v>206</v>
      </c>
      <c r="C110" s="5">
        <f t="shared" ref="C110:C126" si="11">SUM(D110:K110,L110,M110)</f>
        <v>911955.1399999999</v>
      </c>
      <c r="D110" s="6">
        <v>0</v>
      </c>
      <c r="E110" s="6">
        <v>0</v>
      </c>
      <c r="F110" s="6">
        <v>0</v>
      </c>
      <c r="G110" s="6">
        <v>102113.15</v>
      </c>
      <c r="H110" s="6">
        <v>114323.85</v>
      </c>
      <c r="I110" s="6">
        <v>0</v>
      </c>
      <c r="J110" s="6">
        <v>59487.55</v>
      </c>
      <c r="K110" s="6">
        <v>608230.59</v>
      </c>
      <c r="L110" s="6">
        <v>0</v>
      </c>
      <c r="M110" s="6">
        <v>27800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ht="14.1" customHeight="1" x14ac:dyDescent="0.25">
      <c r="A111" s="1" t="s">
        <v>207</v>
      </c>
      <c r="B111" s="1" t="s">
        <v>208</v>
      </c>
      <c r="C111" s="5">
        <f t="shared" si="11"/>
        <v>4674468.13</v>
      </c>
      <c r="D111" s="6">
        <v>0</v>
      </c>
      <c r="E111" s="6">
        <v>62410</v>
      </c>
      <c r="F111" s="6">
        <v>1235784.95</v>
      </c>
      <c r="G111" s="6">
        <v>28866.05</v>
      </c>
      <c r="H111" s="6">
        <v>404914.25</v>
      </c>
      <c r="I111" s="6">
        <v>0</v>
      </c>
      <c r="J111" s="6">
        <v>998126.87</v>
      </c>
      <c r="K111" s="6">
        <v>1944366.01</v>
      </c>
      <c r="L111" s="6">
        <v>0</v>
      </c>
      <c r="M111" s="6">
        <v>0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ht="14.1" customHeight="1" x14ac:dyDescent="0.25">
      <c r="A112" s="1" t="s">
        <v>209</v>
      </c>
      <c r="B112" s="1" t="s">
        <v>210</v>
      </c>
      <c r="C112" s="5">
        <f t="shared" si="11"/>
        <v>169249.95</v>
      </c>
      <c r="D112" s="6">
        <v>0</v>
      </c>
      <c r="E112" s="6">
        <v>0</v>
      </c>
      <c r="F112" s="6">
        <v>0</v>
      </c>
      <c r="G112" s="6">
        <v>0</v>
      </c>
      <c r="H112" s="6">
        <v>108903.35</v>
      </c>
      <c r="I112" s="6">
        <v>0</v>
      </c>
      <c r="J112" s="6">
        <v>0</v>
      </c>
      <c r="K112" s="6">
        <v>8629.1</v>
      </c>
      <c r="L112" s="6">
        <v>51717.5</v>
      </c>
      <c r="M112" s="6">
        <v>0</v>
      </c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ht="14.1" customHeight="1" x14ac:dyDescent="0.25">
      <c r="A113" s="1" t="s">
        <v>211</v>
      </c>
      <c r="B113" s="1" t="s">
        <v>212</v>
      </c>
      <c r="C113" s="5">
        <f t="shared" si="11"/>
        <v>234225.76</v>
      </c>
      <c r="D113" s="6">
        <v>0</v>
      </c>
      <c r="E113" s="6">
        <v>0</v>
      </c>
      <c r="F113" s="6">
        <v>0</v>
      </c>
      <c r="G113" s="6">
        <v>23121.26</v>
      </c>
      <c r="H113" s="6">
        <v>37119.199999999997</v>
      </c>
      <c r="I113" s="6">
        <v>0</v>
      </c>
      <c r="J113" s="6">
        <v>54748.75</v>
      </c>
      <c r="K113" s="6">
        <v>72348.100000000006</v>
      </c>
      <c r="L113" s="6">
        <v>46888.45</v>
      </c>
      <c r="M113" s="6">
        <v>0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ht="14.1" customHeight="1" x14ac:dyDescent="0.25">
      <c r="A114" s="1" t="s">
        <v>213</v>
      </c>
      <c r="B114" s="1" t="s">
        <v>214</v>
      </c>
      <c r="C114" s="5">
        <f t="shared" si="11"/>
        <v>790142.15000000014</v>
      </c>
      <c r="D114" s="6">
        <v>0</v>
      </c>
      <c r="E114" s="6">
        <v>28611.7</v>
      </c>
      <c r="F114" s="6">
        <v>200000</v>
      </c>
      <c r="G114" s="6">
        <v>26696.7</v>
      </c>
      <c r="H114" s="6">
        <v>51269.05</v>
      </c>
      <c r="I114" s="6">
        <v>0</v>
      </c>
      <c r="J114" s="6">
        <v>10550</v>
      </c>
      <c r="K114" s="6">
        <v>446517.4</v>
      </c>
      <c r="L114" s="6">
        <v>26497.3</v>
      </c>
      <c r="M114" s="6">
        <v>0</v>
      </c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ht="14.1" customHeight="1" x14ac:dyDescent="0.25">
      <c r="A115" s="1" t="s">
        <v>215</v>
      </c>
      <c r="B115" s="1" t="s">
        <v>216</v>
      </c>
      <c r="C115" s="5">
        <f t="shared" si="11"/>
        <v>227141.8</v>
      </c>
      <c r="D115" s="6">
        <v>0</v>
      </c>
      <c r="E115" s="6">
        <v>685.2</v>
      </c>
      <c r="F115" s="6">
        <v>0</v>
      </c>
      <c r="G115" s="6">
        <v>0</v>
      </c>
      <c r="H115" s="6">
        <v>21866.25</v>
      </c>
      <c r="I115" s="6">
        <v>0</v>
      </c>
      <c r="J115" s="6">
        <v>150023.29999999999</v>
      </c>
      <c r="K115" s="6">
        <v>54567.05</v>
      </c>
      <c r="L115" s="6">
        <v>0</v>
      </c>
      <c r="M115" s="6">
        <v>0</v>
      </c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14.1" customHeight="1" x14ac:dyDescent="0.25">
      <c r="A116" s="1" t="s">
        <v>217</v>
      </c>
      <c r="B116" s="1" t="s">
        <v>218</v>
      </c>
      <c r="C116" s="5">
        <f t="shared" si="11"/>
        <v>74523.600000000006</v>
      </c>
      <c r="D116" s="6">
        <v>0</v>
      </c>
      <c r="E116" s="6">
        <v>2786.35</v>
      </c>
      <c r="F116" s="6">
        <v>0</v>
      </c>
      <c r="G116" s="6">
        <v>0</v>
      </c>
      <c r="H116" s="6">
        <v>28860.15</v>
      </c>
      <c r="I116" s="6">
        <v>0</v>
      </c>
      <c r="J116" s="6">
        <v>5295.5</v>
      </c>
      <c r="K116" s="6">
        <v>37581.599999999999</v>
      </c>
      <c r="L116" s="6">
        <v>0</v>
      </c>
      <c r="M116" s="6">
        <v>0</v>
      </c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ht="14.1" customHeight="1" x14ac:dyDescent="0.25">
      <c r="A117" s="1" t="s">
        <v>219</v>
      </c>
      <c r="B117" s="1" t="s">
        <v>220</v>
      </c>
      <c r="C117" s="5">
        <f t="shared" si="11"/>
        <v>3283470.8899999997</v>
      </c>
      <c r="D117" s="6">
        <v>0</v>
      </c>
      <c r="E117" s="6">
        <v>0</v>
      </c>
      <c r="F117" s="6">
        <v>735265.5</v>
      </c>
      <c r="G117" s="6">
        <v>329374.90000000002</v>
      </c>
      <c r="H117" s="6">
        <v>0</v>
      </c>
      <c r="I117" s="6">
        <v>150000</v>
      </c>
      <c r="J117" s="6">
        <v>331922.18</v>
      </c>
      <c r="K117" s="6">
        <v>1641407.66</v>
      </c>
      <c r="L117" s="6">
        <v>0</v>
      </c>
      <c r="M117" s="6">
        <v>95500.65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ht="14.1" customHeight="1" x14ac:dyDescent="0.25">
      <c r="A118" s="1" t="s">
        <v>221</v>
      </c>
      <c r="B118" s="1" t="s">
        <v>222</v>
      </c>
      <c r="C118" s="5">
        <f t="shared" si="11"/>
        <v>5745907.4900000002</v>
      </c>
      <c r="D118" s="6">
        <v>0</v>
      </c>
      <c r="E118" s="6">
        <v>0</v>
      </c>
      <c r="F118" s="6">
        <v>34431.699999999997</v>
      </c>
      <c r="G118" s="6">
        <v>3174422.31</v>
      </c>
      <c r="H118" s="6">
        <v>0</v>
      </c>
      <c r="I118" s="6">
        <v>391831.6</v>
      </c>
      <c r="J118" s="6">
        <v>396885.55</v>
      </c>
      <c r="K118" s="6">
        <v>1661147.88</v>
      </c>
      <c r="L118" s="6">
        <v>0</v>
      </c>
      <c r="M118" s="6">
        <v>87188.45</v>
      </c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ht="14.1" customHeight="1" x14ac:dyDescent="0.25">
      <c r="A119" s="1" t="s">
        <v>223</v>
      </c>
      <c r="B119" s="1" t="s">
        <v>224</v>
      </c>
      <c r="C119" s="5">
        <f t="shared" si="11"/>
        <v>271475.55</v>
      </c>
      <c r="D119" s="6">
        <v>16155</v>
      </c>
      <c r="E119" s="6">
        <v>0</v>
      </c>
      <c r="F119" s="6">
        <v>0</v>
      </c>
      <c r="G119" s="6">
        <v>0</v>
      </c>
      <c r="H119" s="6">
        <v>57995.3</v>
      </c>
      <c r="I119" s="6">
        <v>62500</v>
      </c>
      <c r="J119" s="6">
        <v>16000</v>
      </c>
      <c r="K119" s="6">
        <v>118825.25</v>
      </c>
      <c r="L119" s="6">
        <v>0</v>
      </c>
      <c r="M119" s="6">
        <v>0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ht="14.1" customHeight="1" x14ac:dyDescent="0.25">
      <c r="A120" s="1" t="s">
        <v>225</v>
      </c>
      <c r="B120" s="1" t="s">
        <v>226</v>
      </c>
      <c r="C120" s="5">
        <f t="shared" si="11"/>
        <v>185577.59999999998</v>
      </c>
      <c r="D120" s="6">
        <v>9298.15</v>
      </c>
      <c r="E120" s="6">
        <v>21945.3</v>
      </c>
      <c r="F120" s="6">
        <v>0</v>
      </c>
      <c r="G120" s="6">
        <v>5000</v>
      </c>
      <c r="H120" s="6">
        <v>52872.15</v>
      </c>
      <c r="I120" s="6">
        <v>0</v>
      </c>
      <c r="J120" s="6">
        <v>0</v>
      </c>
      <c r="K120" s="6">
        <v>43563.45</v>
      </c>
      <c r="L120" s="6">
        <v>0</v>
      </c>
      <c r="M120" s="6">
        <v>52898.55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ht="14.1" customHeight="1" x14ac:dyDescent="0.25">
      <c r="A121" s="1" t="s">
        <v>227</v>
      </c>
      <c r="B121" s="1" t="s">
        <v>228</v>
      </c>
      <c r="C121" s="5">
        <f t="shared" si="11"/>
        <v>1700529.5499999998</v>
      </c>
      <c r="D121" s="6">
        <v>0</v>
      </c>
      <c r="E121" s="6">
        <v>17300</v>
      </c>
      <c r="F121" s="6">
        <v>230762.45</v>
      </c>
      <c r="G121" s="6">
        <v>0</v>
      </c>
      <c r="H121" s="6">
        <v>147696.29999999999</v>
      </c>
      <c r="I121" s="6">
        <v>0</v>
      </c>
      <c r="J121" s="6">
        <v>1114082.3999999999</v>
      </c>
      <c r="K121" s="6">
        <v>182889.2</v>
      </c>
      <c r="L121" s="6">
        <v>3838.65</v>
      </c>
      <c r="M121" s="6">
        <v>3960.55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ht="14.1" customHeight="1" x14ac:dyDescent="0.25">
      <c r="A122" s="1" t="s">
        <v>229</v>
      </c>
      <c r="B122" s="1" t="s">
        <v>230</v>
      </c>
      <c r="C122" s="5">
        <f t="shared" si="11"/>
        <v>344897.19</v>
      </c>
      <c r="D122" s="6">
        <v>0</v>
      </c>
      <c r="E122" s="6">
        <v>14258.94</v>
      </c>
      <c r="F122" s="6">
        <v>0</v>
      </c>
      <c r="G122" s="6">
        <v>0</v>
      </c>
      <c r="H122" s="6">
        <v>93801.5</v>
      </c>
      <c r="I122" s="6">
        <v>0</v>
      </c>
      <c r="J122" s="6">
        <v>0</v>
      </c>
      <c r="K122" s="6">
        <v>188792.25</v>
      </c>
      <c r="L122" s="6">
        <v>0</v>
      </c>
      <c r="M122" s="6">
        <v>48044.5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ht="14.1" customHeight="1" x14ac:dyDescent="0.25">
      <c r="A123" s="1" t="s">
        <v>231</v>
      </c>
      <c r="B123" s="1" t="s">
        <v>232</v>
      </c>
      <c r="C123" s="5">
        <f t="shared" si="11"/>
        <v>-1131989.83</v>
      </c>
      <c r="D123" s="6">
        <v>3801.95</v>
      </c>
      <c r="E123" s="6">
        <v>18179.900000000001</v>
      </c>
      <c r="F123" s="6">
        <v>-247282.32</v>
      </c>
      <c r="G123" s="6">
        <v>-106000.25</v>
      </c>
      <c r="H123" s="6">
        <v>691225.4</v>
      </c>
      <c r="I123" s="6">
        <v>0</v>
      </c>
      <c r="J123" s="6">
        <v>-425858.5</v>
      </c>
      <c r="K123" s="6">
        <v>-934301.66</v>
      </c>
      <c r="L123" s="6">
        <v>-70000</v>
      </c>
      <c r="M123" s="6">
        <v>-61754.35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ht="14.1" customHeight="1" x14ac:dyDescent="0.25">
      <c r="A124" s="1" t="s">
        <v>233</v>
      </c>
      <c r="B124" s="1" t="s">
        <v>234</v>
      </c>
      <c r="C124" s="5">
        <f t="shared" si="11"/>
        <v>1514665.5499999998</v>
      </c>
      <c r="D124" s="6">
        <v>0</v>
      </c>
      <c r="E124" s="6">
        <v>0</v>
      </c>
      <c r="F124" s="6">
        <v>458441.8</v>
      </c>
      <c r="G124" s="6">
        <v>0</v>
      </c>
      <c r="H124" s="6">
        <v>0</v>
      </c>
      <c r="I124" s="6">
        <v>95719.35</v>
      </c>
      <c r="J124" s="6">
        <v>192755.55</v>
      </c>
      <c r="K124" s="6">
        <v>767748.85</v>
      </c>
      <c r="L124" s="6">
        <v>0</v>
      </c>
      <c r="M124" s="6">
        <v>0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ht="14.1" customHeight="1" x14ac:dyDescent="0.25">
      <c r="A125" s="1" t="s">
        <v>235</v>
      </c>
      <c r="B125" s="1" t="s">
        <v>236</v>
      </c>
      <c r="C125" s="5">
        <f t="shared" si="11"/>
        <v>205791.84999999998</v>
      </c>
      <c r="D125" s="6">
        <v>0</v>
      </c>
      <c r="E125" s="6">
        <v>0</v>
      </c>
      <c r="F125" s="6">
        <v>0</v>
      </c>
      <c r="G125" s="6">
        <v>0</v>
      </c>
      <c r="H125" s="6">
        <v>33913.949999999997</v>
      </c>
      <c r="I125" s="6">
        <v>0</v>
      </c>
      <c r="J125" s="6">
        <v>47734.6</v>
      </c>
      <c r="K125" s="6">
        <v>124143.3</v>
      </c>
      <c r="L125" s="6">
        <v>0</v>
      </c>
      <c r="M125" s="6">
        <v>0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ht="14.1" customHeight="1" x14ac:dyDescent="0.25">
      <c r="A126" s="1">
        <v>2284</v>
      </c>
      <c r="B126" s="1" t="s">
        <v>449</v>
      </c>
      <c r="C126" s="5">
        <f t="shared" si="11"/>
        <v>1688605.2200000002</v>
      </c>
      <c r="D126" s="6">
        <v>0</v>
      </c>
      <c r="E126" s="6">
        <v>1797.75</v>
      </c>
      <c r="F126" s="6">
        <v>104444</v>
      </c>
      <c r="G126" s="6">
        <v>0</v>
      </c>
      <c r="H126" s="6">
        <v>0</v>
      </c>
      <c r="I126" s="6">
        <v>338313.45</v>
      </c>
      <c r="J126" s="6">
        <v>70611.8</v>
      </c>
      <c r="K126" s="6">
        <v>446268.32</v>
      </c>
      <c r="L126" s="6">
        <v>0</v>
      </c>
      <c r="M126" s="6">
        <v>727169.9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ht="14.1" customHeight="1" x14ac:dyDescent="0.25">
      <c r="C127" s="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2" customFormat="1" ht="14.1" customHeight="1" x14ac:dyDescent="0.25">
      <c r="B128" s="2" t="s">
        <v>237</v>
      </c>
      <c r="C128" s="5">
        <f t="shared" ref="C128:M128" si="12">SUM(C129:C145)</f>
        <v>41768472.820000008</v>
      </c>
      <c r="D128" s="5">
        <f t="shared" si="12"/>
        <v>658044.79999999993</v>
      </c>
      <c r="E128" s="5">
        <f t="shared" si="12"/>
        <v>327355.95</v>
      </c>
      <c r="F128" s="5">
        <f t="shared" si="12"/>
        <v>12242880.559999999</v>
      </c>
      <c r="G128" s="5">
        <f t="shared" si="12"/>
        <v>2213818.6</v>
      </c>
      <c r="H128" s="5">
        <f t="shared" si="12"/>
        <v>1774108.61</v>
      </c>
      <c r="I128" s="5">
        <f t="shared" si="12"/>
        <v>0</v>
      </c>
      <c r="J128" s="5">
        <f t="shared" si="12"/>
        <v>7161475.3100000015</v>
      </c>
      <c r="K128" s="5">
        <f t="shared" si="12"/>
        <v>9872836.6600000001</v>
      </c>
      <c r="L128" s="5">
        <f t="shared" si="12"/>
        <v>708895.45000000007</v>
      </c>
      <c r="M128" s="5">
        <f t="shared" si="12"/>
        <v>6809056.8799999999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4.1" customHeight="1" x14ac:dyDescent="0.25">
      <c r="A129" s="1" t="s">
        <v>238</v>
      </c>
      <c r="B129" s="1" t="s">
        <v>239</v>
      </c>
      <c r="C129" s="5">
        <f t="shared" ref="C129:C145" si="13">SUM(D129:K129,L129,M129)</f>
        <v>3022754.05</v>
      </c>
      <c r="D129" s="6">
        <v>0</v>
      </c>
      <c r="E129" s="6">
        <v>0</v>
      </c>
      <c r="F129" s="6">
        <v>-66256.399999999994</v>
      </c>
      <c r="G129" s="6">
        <v>1385586.4</v>
      </c>
      <c r="H129" s="6">
        <v>0</v>
      </c>
      <c r="I129" s="6">
        <v>0</v>
      </c>
      <c r="J129" s="6">
        <v>1150639.8999999999</v>
      </c>
      <c r="K129" s="6">
        <v>546599.5</v>
      </c>
      <c r="L129" s="6">
        <v>6184.65</v>
      </c>
      <c r="M129" s="6">
        <v>0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ht="14.1" customHeight="1" x14ac:dyDescent="0.25">
      <c r="A130" s="1" t="s">
        <v>240</v>
      </c>
      <c r="B130" s="1" t="s">
        <v>241</v>
      </c>
      <c r="C130" s="5">
        <f t="shared" si="13"/>
        <v>1361739.6400000001</v>
      </c>
      <c r="D130" s="6">
        <v>0</v>
      </c>
      <c r="E130" s="6">
        <v>0</v>
      </c>
      <c r="F130" s="6">
        <v>474815.91</v>
      </c>
      <c r="G130" s="6">
        <v>0</v>
      </c>
      <c r="H130" s="6">
        <v>3570.6</v>
      </c>
      <c r="I130" s="6">
        <v>0</v>
      </c>
      <c r="J130" s="6">
        <v>348524</v>
      </c>
      <c r="K130" s="6">
        <v>534829.13</v>
      </c>
      <c r="L130" s="6">
        <v>0</v>
      </c>
      <c r="M130" s="6">
        <v>0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14.1" customHeight="1" x14ac:dyDescent="0.25">
      <c r="A131" s="1" t="s">
        <v>242</v>
      </c>
      <c r="B131" s="1" t="s">
        <v>243</v>
      </c>
      <c r="C131" s="5">
        <f t="shared" si="13"/>
        <v>6033826.0899999999</v>
      </c>
      <c r="D131" s="6">
        <v>0</v>
      </c>
      <c r="E131" s="6">
        <v>0</v>
      </c>
      <c r="F131" s="6">
        <v>239542.05</v>
      </c>
      <c r="G131" s="6">
        <v>0</v>
      </c>
      <c r="H131" s="6">
        <v>0</v>
      </c>
      <c r="I131" s="6">
        <v>0</v>
      </c>
      <c r="J131" s="6">
        <v>1394856.46</v>
      </c>
      <c r="K131" s="6">
        <v>583630.4</v>
      </c>
      <c r="L131" s="6">
        <v>0</v>
      </c>
      <c r="M131" s="6">
        <v>3815797.18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ht="14.1" customHeight="1" x14ac:dyDescent="0.25">
      <c r="A132" s="1" t="s">
        <v>244</v>
      </c>
      <c r="B132" s="1" t="s">
        <v>245</v>
      </c>
      <c r="C132" s="5">
        <f t="shared" si="13"/>
        <v>2827755.37</v>
      </c>
      <c r="D132" s="6">
        <v>0</v>
      </c>
      <c r="E132" s="6">
        <v>0</v>
      </c>
      <c r="F132" s="6">
        <v>1216608.71</v>
      </c>
      <c r="G132" s="6">
        <v>0</v>
      </c>
      <c r="H132" s="6">
        <v>373013.86</v>
      </c>
      <c r="I132" s="6">
        <v>0</v>
      </c>
      <c r="J132" s="6">
        <v>353589.1</v>
      </c>
      <c r="K132" s="6">
        <v>884543.7</v>
      </c>
      <c r="L132" s="6">
        <v>0</v>
      </c>
      <c r="M132" s="6">
        <v>0</v>
      </c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ht="14.1" customHeight="1" x14ac:dyDescent="0.25">
      <c r="A133" s="1" t="s">
        <v>246</v>
      </c>
      <c r="B133" s="1" t="s">
        <v>247</v>
      </c>
      <c r="C133" s="5">
        <f t="shared" si="13"/>
        <v>1028049.58</v>
      </c>
      <c r="D133" s="6">
        <v>0</v>
      </c>
      <c r="E133" s="6">
        <v>0</v>
      </c>
      <c r="F133" s="6">
        <v>675387.26</v>
      </c>
      <c r="G133" s="6">
        <v>0</v>
      </c>
      <c r="H133" s="6">
        <v>0</v>
      </c>
      <c r="I133" s="6">
        <v>0</v>
      </c>
      <c r="J133" s="6">
        <v>53260.85</v>
      </c>
      <c r="K133" s="6">
        <v>299401.46999999997</v>
      </c>
      <c r="L133" s="6">
        <v>0</v>
      </c>
      <c r="M133" s="6">
        <v>0</v>
      </c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ht="14.1" customHeight="1" x14ac:dyDescent="0.25">
      <c r="A134" s="1" t="s">
        <v>248</v>
      </c>
      <c r="B134" s="1" t="s">
        <v>249</v>
      </c>
      <c r="C134" s="5">
        <f t="shared" si="13"/>
        <v>1005671.6299999999</v>
      </c>
      <c r="D134" s="6">
        <v>0</v>
      </c>
      <c r="E134" s="6">
        <v>0</v>
      </c>
      <c r="F134" s="6">
        <v>910192.83</v>
      </c>
      <c r="G134" s="6">
        <v>0</v>
      </c>
      <c r="H134" s="6">
        <v>-300.35000000000002</v>
      </c>
      <c r="I134" s="6">
        <v>0</v>
      </c>
      <c r="J134" s="6">
        <v>10669.45</v>
      </c>
      <c r="K134" s="6">
        <v>85109.7</v>
      </c>
      <c r="L134" s="6">
        <v>0</v>
      </c>
      <c r="M134" s="6">
        <v>0</v>
      </c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ht="14.1" customHeight="1" x14ac:dyDescent="0.25">
      <c r="A135" s="1" t="s">
        <v>250</v>
      </c>
      <c r="B135" s="1" t="s">
        <v>251</v>
      </c>
      <c r="C135" s="5">
        <f t="shared" si="13"/>
        <v>8834178.6999999993</v>
      </c>
      <c r="D135" s="6">
        <v>540506.94999999995</v>
      </c>
      <c r="E135" s="6">
        <v>150135.9</v>
      </c>
      <c r="F135" s="6">
        <v>3690480.6</v>
      </c>
      <c r="G135" s="6">
        <v>0</v>
      </c>
      <c r="H135" s="6">
        <v>437542</v>
      </c>
      <c r="I135" s="6">
        <v>0</v>
      </c>
      <c r="J135" s="6">
        <v>703130</v>
      </c>
      <c r="K135" s="6">
        <v>1684905.8</v>
      </c>
      <c r="L135" s="6">
        <v>580001.55000000005</v>
      </c>
      <c r="M135" s="6">
        <v>1047475.9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ht="14.1" customHeight="1" x14ac:dyDescent="0.25">
      <c r="A136" s="1" t="s">
        <v>252</v>
      </c>
      <c r="B136" s="1" t="s">
        <v>253</v>
      </c>
      <c r="C136" s="5">
        <f t="shared" si="13"/>
        <v>1710618.4900000002</v>
      </c>
      <c r="D136" s="6">
        <v>0</v>
      </c>
      <c r="E136" s="6">
        <v>0</v>
      </c>
      <c r="F136" s="6">
        <v>898233.64</v>
      </c>
      <c r="G136" s="6">
        <v>333012.75</v>
      </c>
      <c r="H136" s="6">
        <v>0</v>
      </c>
      <c r="I136" s="6">
        <v>0</v>
      </c>
      <c r="J136" s="6">
        <v>40588.050000000003</v>
      </c>
      <c r="K136" s="6">
        <v>438784.05</v>
      </c>
      <c r="L136" s="6">
        <v>0</v>
      </c>
      <c r="M136" s="6">
        <v>0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ht="14.1" customHeight="1" x14ac:dyDescent="0.25">
      <c r="A137" s="1" t="s">
        <v>254</v>
      </c>
      <c r="B137" s="1" t="s">
        <v>255</v>
      </c>
      <c r="C137" s="5">
        <f t="shared" si="13"/>
        <v>2137115.4600000004</v>
      </c>
      <c r="D137" s="6">
        <v>0</v>
      </c>
      <c r="E137" s="6">
        <v>25511.4</v>
      </c>
      <c r="F137" s="6">
        <v>824069.16</v>
      </c>
      <c r="G137" s="6">
        <v>404.8</v>
      </c>
      <c r="H137" s="6">
        <v>0</v>
      </c>
      <c r="I137" s="6">
        <v>0</v>
      </c>
      <c r="J137" s="6">
        <v>337887.55</v>
      </c>
      <c r="K137" s="6">
        <v>942833.7</v>
      </c>
      <c r="L137" s="6">
        <v>0</v>
      </c>
      <c r="M137" s="6">
        <v>6408.85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14.1" customHeight="1" x14ac:dyDescent="0.25">
      <c r="A138" s="1" t="s">
        <v>256</v>
      </c>
      <c r="B138" s="1" t="s">
        <v>257</v>
      </c>
      <c r="C138" s="5">
        <f t="shared" si="13"/>
        <v>3044022.5600000005</v>
      </c>
      <c r="D138" s="6">
        <v>0</v>
      </c>
      <c r="E138" s="6">
        <v>115121</v>
      </c>
      <c r="F138" s="6">
        <v>1713659.42</v>
      </c>
      <c r="G138" s="6">
        <v>0</v>
      </c>
      <c r="H138" s="6">
        <v>522446.74</v>
      </c>
      <c r="I138" s="6">
        <v>0</v>
      </c>
      <c r="J138" s="6">
        <v>230625.45</v>
      </c>
      <c r="K138" s="6">
        <v>460169.95</v>
      </c>
      <c r="L138" s="6">
        <v>0</v>
      </c>
      <c r="M138" s="6">
        <v>2000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ht="14.1" customHeight="1" x14ac:dyDescent="0.25">
      <c r="A139" s="1" t="s">
        <v>258</v>
      </c>
      <c r="B139" s="1" t="s">
        <v>259</v>
      </c>
      <c r="C139" s="5">
        <f t="shared" si="13"/>
        <v>1581946.7000000002</v>
      </c>
      <c r="D139" s="6">
        <v>0</v>
      </c>
      <c r="E139" s="6">
        <v>36587.65</v>
      </c>
      <c r="F139" s="6">
        <v>717722.45</v>
      </c>
      <c r="G139" s="6">
        <v>0</v>
      </c>
      <c r="H139" s="6">
        <v>264038</v>
      </c>
      <c r="I139" s="6">
        <v>0</v>
      </c>
      <c r="J139" s="6">
        <v>138093.20000000001</v>
      </c>
      <c r="K139" s="6">
        <v>425505.4</v>
      </c>
      <c r="L139" s="6">
        <v>0</v>
      </c>
      <c r="M139" s="6">
        <v>0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ht="14.1" customHeight="1" x14ac:dyDescent="0.25">
      <c r="A140" s="1" t="s">
        <v>260</v>
      </c>
      <c r="B140" s="1" t="s">
        <v>261</v>
      </c>
      <c r="C140" s="5">
        <f t="shared" si="13"/>
        <v>1270299.72</v>
      </c>
      <c r="D140" s="6">
        <v>77364.149999999994</v>
      </c>
      <c r="E140" s="6">
        <v>0</v>
      </c>
      <c r="F140" s="6">
        <v>938738.73</v>
      </c>
      <c r="G140" s="6">
        <v>0</v>
      </c>
      <c r="H140" s="6">
        <v>24415.94</v>
      </c>
      <c r="I140" s="6">
        <v>0</v>
      </c>
      <c r="J140" s="6">
        <v>0</v>
      </c>
      <c r="K140" s="6">
        <v>229780.9</v>
      </c>
      <c r="L140" s="6">
        <v>0</v>
      </c>
      <c r="M140" s="6">
        <v>0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ht="14.1" customHeight="1" x14ac:dyDescent="0.25">
      <c r="A141" s="1" t="s">
        <v>262</v>
      </c>
      <c r="B141" s="1" t="s">
        <v>263</v>
      </c>
      <c r="C141" s="5">
        <f t="shared" si="13"/>
        <v>1463416.31</v>
      </c>
      <c r="D141" s="6">
        <v>0</v>
      </c>
      <c r="E141" s="6">
        <v>0</v>
      </c>
      <c r="F141" s="6">
        <v>222738.9</v>
      </c>
      <c r="G141" s="6">
        <v>0</v>
      </c>
      <c r="H141" s="6">
        <v>21245.26</v>
      </c>
      <c r="I141" s="6">
        <v>0</v>
      </c>
      <c r="J141" s="6">
        <v>539173.19999999995</v>
      </c>
      <c r="K141" s="6">
        <v>602549.69999999995</v>
      </c>
      <c r="L141" s="6">
        <v>77709.25</v>
      </c>
      <c r="M141" s="6">
        <v>0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ht="14.1" customHeight="1" x14ac:dyDescent="0.25">
      <c r="A142" s="1" t="s">
        <v>264</v>
      </c>
      <c r="B142" s="1" t="s">
        <v>265</v>
      </c>
      <c r="C142" s="5">
        <f t="shared" si="13"/>
        <v>1982942.26</v>
      </c>
      <c r="D142" s="6">
        <v>20247.599999999999</v>
      </c>
      <c r="E142" s="6">
        <v>0</v>
      </c>
      <c r="F142" s="6">
        <v>138087.6</v>
      </c>
      <c r="G142" s="6">
        <v>15288.35</v>
      </c>
      <c r="H142" s="6">
        <v>91887.41</v>
      </c>
      <c r="I142" s="6">
        <v>0</v>
      </c>
      <c r="J142" s="6">
        <v>740921.2</v>
      </c>
      <c r="K142" s="6">
        <v>265751.65000000002</v>
      </c>
      <c r="L142" s="6">
        <v>45000</v>
      </c>
      <c r="M142" s="6">
        <v>665758.44999999995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ht="14.1" customHeight="1" x14ac:dyDescent="0.25">
      <c r="A143" s="1" t="s">
        <v>266</v>
      </c>
      <c r="B143" s="1" t="s">
        <v>267</v>
      </c>
      <c r="C143" s="5">
        <f t="shared" si="13"/>
        <v>821985.49</v>
      </c>
      <c r="D143" s="6">
        <v>0</v>
      </c>
      <c r="E143" s="6">
        <v>0</v>
      </c>
      <c r="F143" s="6">
        <v>-57251.3</v>
      </c>
      <c r="G143" s="6">
        <v>0</v>
      </c>
      <c r="H143" s="6">
        <v>7282.29</v>
      </c>
      <c r="I143" s="6">
        <v>0</v>
      </c>
      <c r="J143" s="6">
        <v>-164363.20000000001</v>
      </c>
      <c r="K143" s="6">
        <v>1036317.7</v>
      </c>
      <c r="L143" s="6">
        <v>0</v>
      </c>
      <c r="M143" s="6">
        <v>0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ht="14.1" customHeight="1" x14ac:dyDescent="0.25">
      <c r="A144" s="1" t="s">
        <v>268</v>
      </c>
      <c r="B144" s="1" t="s">
        <v>269</v>
      </c>
      <c r="C144" s="5">
        <f t="shared" si="13"/>
        <v>661286.85</v>
      </c>
      <c r="D144" s="6">
        <v>19926.099999999999</v>
      </c>
      <c r="E144" s="6">
        <v>0</v>
      </c>
      <c r="F144" s="6">
        <v>-70334.149999999994</v>
      </c>
      <c r="G144" s="6">
        <v>354271.1</v>
      </c>
      <c r="H144" s="6">
        <v>0</v>
      </c>
      <c r="I144" s="6">
        <v>0</v>
      </c>
      <c r="J144" s="6">
        <v>207261.65</v>
      </c>
      <c r="K144" s="6">
        <v>150162.15</v>
      </c>
      <c r="L144" s="6">
        <v>0</v>
      </c>
      <c r="M144" s="6">
        <v>0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ht="14.1" customHeight="1" x14ac:dyDescent="0.25">
      <c r="A145" s="1" t="s">
        <v>270</v>
      </c>
      <c r="B145" s="1" t="s">
        <v>271</v>
      </c>
      <c r="C145" s="5">
        <f t="shared" si="13"/>
        <v>2980863.92</v>
      </c>
      <c r="D145" s="6">
        <v>0</v>
      </c>
      <c r="E145" s="6">
        <v>0</v>
      </c>
      <c r="F145" s="6">
        <v>-223554.85</v>
      </c>
      <c r="G145" s="6">
        <v>125255.2</v>
      </c>
      <c r="H145" s="6">
        <v>28966.86</v>
      </c>
      <c r="I145" s="6">
        <v>0</v>
      </c>
      <c r="J145" s="6">
        <v>1076618.45</v>
      </c>
      <c r="K145" s="6">
        <v>701961.76</v>
      </c>
      <c r="L145" s="6">
        <v>0</v>
      </c>
      <c r="M145" s="6">
        <v>1271616.5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ht="14.1" customHeight="1" x14ac:dyDescent="0.25">
      <c r="C146" s="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s="2" customFormat="1" ht="14.1" customHeight="1" x14ac:dyDescent="0.25">
      <c r="B147" s="2" t="s">
        <v>272</v>
      </c>
      <c r="C147" s="5">
        <f>SUM(C148:C156)</f>
        <v>17041796.16</v>
      </c>
      <c r="D147" s="5">
        <f t="shared" ref="D147:M147" si="14">SUM(D148:D156)</f>
        <v>315900.09999999998</v>
      </c>
      <c r="E147" s="5">
        <f t="shared" si="14"/>
        <v>401488.2</v>
      </c>
      <c r="F147" s="5">
        <f t="shared" si="14"/>
        <v>5602617.9500000002</v>
      </c>
      <c r="G147" s="5">
        <f t="shared" si="14"/>
        <v>956560.95</v>
      </c>
      <c r="H147" s="5">
        <f t="shared" si="14"/>
        <v>0</v>
      </c>
      <c r="I147" s="5">
        <f t="shared" si="14"/>
        <v>33863.9</v>
      </c>
      <c r="J147" s="5">
        <f t="shared" si="14"/>
        <v>1519668.1099999999</v>
      </c>
      <c r="K147" s="5">
        <f t="shared" si="14"/>
        <v>5232045.8</v>
      </c>
      <c r="L147" s="5">
        <f t="shared" si="14"/>
        <v>145638.6</v>
      </c>
      <c r="M147" s="5">
        <f t="shared" si="14"/>
        <v>2834012.5500000003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4.1" customHeight="1" x14ac:dyDescent="0.25">
      <c r="A148" s="1" t="s">
        <v>273</v>
      </c>
      <c r="B148" s="1" t="s">
        <v>274</v>
      </c>
      <c r="C148" s="5">
        <f t="shared" ref="C148:C156" si="15">SUM(D148:K148,L148,M148)</f>
        <v>1480547.85</v>
      </c>
      <c r="D148" s="6">
        <v>85560.4</v>
      </c>
      <c r="E148" s="6">
        <v>221660.4</v>
      </c>
      <c r="F148" s="6">
        <v>430339.5</v>
      </c>
      <c r="G148" s="6">
        <v>225.1</v>
      </c>
      <c r="H148" s="6">
        <v>0</v>
      </c>
      <c r="I148" s="6">
        <v>33863.9</v>
      </c>
      <c r="J148" s="6">
        <v>124509.24</v>
      </c>
      <c r="K148" s="6">
        <v>549213.06000000006</v>
      </c>
      <c r="L148" s="6">
        <v>0</v>
      </c>
      <c r="M148" s="6">
        <v>35176.25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ht="14.1" customHeight="1" x14ac:dyDescent="0.25">
      <c r="A149" s="1" t="s">
        <v>275</v>
      </c>
      <c r="B149" s="1" t="s">
        <v>276</v>
      </c>
      <c r="C149" s="5">
        <f t="shared" si="15"/>
        <v>593784.64999999991</v>
      </c>
      <c r="D149" s="6">
        <v>0</v>
      </c>
      <c r="E149" s="6">
        <v>0</v>
      </c>
      <c r="F149" s="6">
        <v>5981.2</v>
      </c>
      <c r="G149" s="6">
        <v>0</v>
      </c>
      <c r="H149" s="6">
        <v>0</v>
      </c>
      <c r="I149" s="6">
        <v>0</v>
      </c>
      <c r="J149" s="6">
        <v>10334.9</v>
      </c>
      <c r="K149" s="6">
        <v>574428.85</v>
      </c>
      <c r="L149" s="6">
        <v>0</v>
      </c>
      <c r="M149" s="6">
        <v>3039.7</v>
      </c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ht="14.1" customHeight="1" x14ac:dyDescent="0.25">
      <c r="A150" s="1" t="s">
        <v>277</v>
      </c>
      <c r="B150" s="1" t="s">
        <v>278</v>
      </c>
      <c r="C150" s="5">
        <f t="shared" si="15"/>
        <v>11911797.119999999</v>
      </c>
      <c r="D150" s="6">
        <v>150000</v>
      </c>
      <c r="E150" s="6">
        <v>42376.800000000003</v>
      </c>
      <c r="F150" s="6">
        <v>5166297.25</v>
      </c>
      <c r="G150" s="6">
        <v>239760.8</v>
      </c>
      <c r="H150" s="6">
        <v>0</v>
      </c>
      <c r="I150" s="6">
        <v>0</v>
      </c>
      <c r="J150" s="6">
        <v>584235.52000000002</v>
      </c>
      <c r="K150" s="6">
        <v>3027587.25</v>
      </c>
      <c r="L150" s="6">
        <v>0</v>
      </c>
      <c r="M150" s="6">
        <v>2701539.5</v>
      </c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ht="14.1" customHeight="1" x14ac:dyDescent="0.25">
      <c r="A151" s="1" t="s">
        <v>279</v>
      </c>
      <c r="B151" s="1" t="s">
        <v>280</v>
      </c>
      <c r="C151" s="5">
        <f t="shared" si="15"/>
        <v>130584.65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11913.45</v>
      </c>
      <c r="K151" s="6">
        <v>28724.75</v>
      </c>
      <c r="L151" s="6">
        <v>0</v>
      </c>
      <c r="M151" s="6">
        <v>89946.45</v>
      </c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ht="14.1" customHeight="1" x14ac:dyDescent="0.25">
      <c r="A152" s="1" t="s">
        <v>281</v>
      </c>
      <c r="B152" s="1" t="s">
        <v>282</v>
      </c>
      <c r="C152" s="5">
        <f t="shared" si="15"/>
        <v>604197.25</v>
      </c>
      <c r="D152" s="6">
        <v>0</v>
      </c>
      <c r="E152" s="6">
        <v>137451</v>
      </c>
      <c r="F152" s="6">
        <v>0</v>
      </c>
      <c r="G152" s="6">
        <v>0</v>
      </c>
      <c r="H152" s="6">
        <v>0</v>
      </c>
      <c r="I152" s="6">
        <v>0</v>
      </c>
      <c r="J152" s="6">
        <v>27595.200000000001</v>
      </c>
      <c r="K152" s="6">
        <v>439151.05</v>
      </c>
      <c r="L152" s="6">
        <v>0</v>
      </c>
      <c r="M152" s="6">
        <v>0</v>
      </c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ht="14.1" customHeight="1" x14ac:dyDescent="0.25">
      <c r="A153" s="1" t="s">
        <v>283</v>
      </c>
      <c r="B153" s="1" t="s">
        <v>284</v>
      </c>
      <c r="C153" s="5">
        <f t="shared" si="15"/>
        <v>30652.09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30652.09</v>
      </c>
      <c r="L153" s="6">
        <v>0</v>
      </c>
      <c r="M153" s="6">
        <v>0</v>
      </c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ht="14.1" customHeight="1" x14ac:dyDescent="0.25">
      <c r="A154" s="1" t="s">
        <v>285</v>
      </c>
      <c r="B154" s="1" t="s">
        <v>286</v>
      </c>
      <c r="C154" s="5">
        <f t="shared" si="15"/>
        <v>1761256.4500000002</v>
      </c>
      <c r="D154" s="6">
        <v>0</v>
      </c>
      <c r="E154" s="6">
        <v>0</v>
      </c>
      <c r="F154" s="6">
        <v>0</v>
      </c>
      <c r="G154" s="6">
        <v>693417.7</v>
      </c>
      <c r="H154" s="6">
        <v>0</v>
      </c>
      <c r="I154" s="6">
        <v>0</v>
      </c>
      <c r="J154" s="6">
        <v>409736.3</v>
      </c>
      <c r="K154" s="6">
        <v>542463.85</v>
      </c>
      <c r="L154" s="6">
        <v>145638.6</v>
      </c>
      <c r="M154" s="6">
        <v>-30000</v>
      </c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ht="14.1" customHeight="1" x14ac:dyDescent="0.25">
      <c r="A155" s="1" t="s">
        <v>287</v>
      </c>
      <c r="B155" s="1" t="s">
        <v>288</v>
      </c>
      <c r="C155" s="5">
        <f t="shared" si="15"/>
        <v>220045.9</v>
      </c>
      <c r="D155" s="6">
        <v>80339.7</v>
      </c>
      <c r="E155" s="6">
        <v>0</v>
      </c>
      <c r="F155" s="6">
        <v>0</v>
      </c>
      <c r="G155" s="6">
        <v>23157.35</v>
      </c>
      <c r="H155" s="6">
        <v>0</v>
      </c>
      <c r="I155" s="6">
        <v>0</v>
      </c>
      <c r="J155" s="6">
        <v>42797</v>
      </c>
      <c r="K155" s="6">
        <v>39441.199999999997</v>
      </c>
      <c r="L155" s="6">
        <v>0</v>
      </c>
      <c r="M155" s="6">
        <v>34310.65</v>
      </c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ht="14.1" customHeight="1" x14ac:dyDescent="0.25">
      <c r="A156" s="1" t="s">
        <v>289</v>
      </c>
      <c r="B156" s="1" t="s">
        <v>290</v>
      </c>
      <c r="C156" s="5">
        <f t="shared" si="15"/>
        <v>308930.2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308546.5</v>
      </c>
      <c r="K156" s="6">
        <v>383.7</v>
      </c>
      <c r="L156" s="6">
        <v>0</v>
      </c>
      <c r="M156" s="6">
        <v>0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ht="14.1" customHeight="1" x14ac:dyDescent="0.25">
      <c r="C157" s="5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s="8" customFormat="1" ht="14.1" customHeight="1" x14ac:dyDescent="0.25">
      <c r="B158" s="8" t="s">
        <v>291</v>
      </c>
      <c r="C158" s="10">
        <f t="shared" ref="C158:M158" si="16">SUM(C12:C30,C33:C50,C53:C77,C80:C107,C110:C126,C129:C145,C148:C156)</f>
        <v>257083529.86999997</v>
      </c>
      <c r="D158" s="10">
        <f t="shared" si="16"/>
        <v>7589739.7500000009</v>
      </c>
      <c r="E158" s="10">
        <f t="shared" si="16"/>
        <v>2220022.2499999995</v>
      </c>
      <c r="F158" s="10">
        <f t="shared" si="16"/>
        <v>60233511.050000012</v>
      </c>
      <c r="G158" s="10">
        <f t="shared" si="16"/>
        <v>23522461.320000004</v>
      </c>
      <c r="H158" s="10">
        <f t="shared" si="16"/>
        <v>3726403.5599999996</v>
      </c>
      <c r="I158" s="10">
        <f t="shared" si="16"/>
        <v>3818263.37</v>
      </c>
      <c r="J158" s="10">
        <f t="shared" si="16"/>
        <v>55442561.149999991</v>
      </c>
      <c r="K158" s="10">
        <f t="shared" si="16"/>
        <v>70340220.160000026</v>
      </c>
      <c r="L158" s="10">
        <f t="shared" si="16"/>
        <v>2114357.0799999996</v>
      </c>
      <c r="M158" s="10">
        <f t="shared" si="16"/>
        <v>28075990.179999992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4.1" customHeight="1" x14ac:dyDescent="0.25">
      <c r="C159" s="5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ht="14.1" customHeight="1" x14ac:dyDescent="0.25">
      <c r="C160" s="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3:30" ht="14.1" customHeight="1" x14ac:dyDescent="0.25">
      <c r="C161" s="5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3:30" ht="14.1" customHeight="1" x14ac:dyDescent="0.25">
      <c r="C162" s="5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3:30" ht="14.1" customHeight="1" x14ac:dyDescent="0.25">
      <c r="C163" s="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3:30" ht="14.1" customHeight="1" x14ac:dyDescent="0.25">
      <c r="C164" s="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3:30" ht="14.1" customHeight="1" x14ac:dyDescent="0.25">
      <c r="C165" s="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3:30" ht="14.1" customHeight="1" x14ac:dyDescent="0.25">
      <c r="C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3:30" ht="14.1" customHeight="1" x14ac:dyDescent="0.25">
      <c r="C167" s="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3:30" ht="14.1" customHeight="1" x14ac:dyDescent="0.25">
      <c r="C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3:30" ht="14.1" customHeight="1" x14ac:dyDescent="0.25">
      <c r="C169" s="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3:30" ht="14.1" customHeight="1" x14ac:dyDescent="0.25">
      <c r="C170" s="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3:30" ht="14.1" customHeight="1" x14ac:dyDescent="0.25">
      <c r="C171" s="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3:30" ht="14.1" customHeight="1" x14ac:dyDescent="0.25">
      <c r="C172" s="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3:30" ht="14.1" customHeight="1" x14ac:dyDescent="0.25">
      <c r="C173" s="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3:30" ht="14.1" customHeight="1" x14ac:dyDescent="0.25">
      <c r="C174" s="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3:30" ht="14.1" customHeight="1" x14ac:dyDescent="0.25">
      <c r="C175" s="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3:30" ht="14.1" customHeight="1" x14ac:dyDescent="0.25">
      <c r="C176" s="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3:30" ht="14.1" customHeight="1" x14ac:dyDescent="0.25">
      <c r="C177" s="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3:30" ht="14.1" customHeight="1" x14ac:dyDescent="0.25">
      <c r="C178" s="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3:30" ht="14.1" customHeight="1" x14ac:dyDescent="0.25">
      <c r="C179" s="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3:30" ht="14.1" customHeight="1" x14ac:dyDescent="0.25">
      <c r="C180" s="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3:30" ht="14.1" customHeight="1" x14ac:dyDescent="0.25">
      <c r="C181" s="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3:30" ht="14.1" customHeight="1" x14ac:dyDescent="0.25">
      <c r="C182" s="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3:30" ht="14.1" customHeight="1" x14ac:dyDescent="0.25">
      <c r="C183" s="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3:30" ht="14.1" customHeight="1" x14ac:dyDescent="0.25">
      <c r="C184" s="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3:30" ht="14.1" customHeight="1" x14ac:dyDescent="0.25">
      <c r="C185" s="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3:30" ht="14.1" customHeight="1" x14ac:dyDescent="0.25"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3:30" ht="14.1" customHeight="1" x14ac:dyDescent="0.25">
      <c r="C187" s="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3:30" ht="14.1" customHeight="1" x14ac:dyDescent="0.25">
      <c r="C188" s="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3:30" ht="14.1" customHeight="1" x14ac:dyDescent="0.25"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3:30" ht="14.1" customHeight="1" x14ac:dyDescent="0.25">
      <c r="C190" s="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3:30" ht="14.1" customHeight="1" x14ac:dyDescent="0.25">
      <c r="C191" s="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3:30" ht="14.1" customHeight="1" x14ac:dyDescent="0.25">
      <c r="C192" s="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3:30" ht="14.1" customHeight="1" x14ac:dyDescent="0.25">
      <c r="C193" s="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3:30" ht="14.1" customHeight="1" x14ac:dyDescent="0.25">
      <c r="C194" s="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3:30" ht="14.1" customHeight="1" x14ac:dyDescent="0.25">
      <c r="C195" s="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3:30" ht="14.1" customHeight="1" x14ac:dyDescent="0.25">
      <c r="C196" s="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3:30" ht="14.1" customHeight="1" x14ac:dyDescent="0.25">
      <c r="C197" s="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3:30" ht="14.1" customHeight="1" x14ac:dyDescent="0.25">
      <c r="C198" s="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3:30" ht="14.1" customHeight="1" x14ac:dyDescent="0.25">
      <c r="C199" s="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3:30" ht="14.1" customHeight="1" x14ac:dyDescent="0.25">
      <c r="C200" s="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3:30" ht="14.1" customHeight="1" x14ac:dyDescent="0.25">
      <c r="C201" s="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3:30" ht="14.1" customHeight="1" x14ac:dyDescent="0.25">
      <c r="C202" s="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3:30" ht="14.1" customHeight="1" x14ac:dyDescent="0.25">
      <c r="C203" s="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3:30" ht="14.1" customHeight="1" x14ac:dyDescent="0.25">
      <c r="C204" s="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3:30" ht="14.1" customHeight="1" x14ac:dyDescent="0.25">
      <c r="C205" s="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</sheetData>
  <mergeCells count="6">
    <mergeCell ref="C3:H3"/>
    <mergeCell ref="J1:O1"/>
    <mergeCell ref="J2:O2"/>
    <mergeCell ref="J3:O3"/>
    <mergeCell ref="C1:H1"/>
    <mergeCell ref="C2:H2"/>
  </mergeCells>
  <pageMargins left="0.19685039370078741" right="0.19685039370078741" top="0.39370078740157483" bottom="0.78740157480314965" header="0.31496062992125984" footer="0.35433070866141736"/>
  <pageSetup paperSize="9" orientation="landscape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colBreaks count="1" manualBreakCount="1">
    <brk id="9" max="1048575" man="1"/>
  </colBreaks>
  <ignoredErrors>
    <ignoredError sqref="A31:A46 A12:A13 C107 A127:O128 A78:O79 A108:O109 A76:C77 N76:O77 N107:O107 A80:C84 N80:O84 A110:C125 N110:O125 N126:O126 A146:O147 A129:C134 N129:O130 A157:O204 A148:C156 N148:O156 O131:O134 A26:A27 A15:A19 A20:A21 A22:A25 A85:C85 N85:O85 A135:C145 O135:O145 A14 A51:A75 A47:A49 A99:C104 N99:O104 A96:C98 N96:O98 A86:C95 N86:O95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205"/>
  <sheetViews>
    <sheetView showGridLines="0" zoomScaleNormal="100" workbookViewId="0">
      <pane xSplit="2" ySplit="10" topLeftCell="C11" activePane="bottomRight" state="frozen"/>
      <selection activeCell="X4" sqref="X1:X1048576"/>
      <selection pane="topRight" activeCell="X4" sqref="X1:X1048576"/>
      <selection pane="bottomLeft" activeCell="X4" sqref="X1:X1048576"/>
      <selection pane="bottomRight"/>
    </sheetView>
  </sheetViews>
  <sheetFormatPr baseColWidth="10" defaultColWidth="15.7109375" defaultRowHeight="14.1" customHeight="1" x14ac:dyDescent="0.25"/>
  <cols>
    <col min="1" max="1" width="4.7109375" style="1" customWidth="1"/>
    <col min="2" max="2" width="20.7109375" style="1" customWidth="1"/>
    <col min="3" max="3" width="14.7109375" style="2" customWidth="1"/>
    <col min="4" max="29" width="14.7109375" style="1" customWidth="1"/>
    <col min="30" max="16384" width="15.7109375" style="1"/>
  </cols>
  <sheetData>
    <row r="1" spans="1:30" s="18" customFormat="1" ht="20.100000000000001" customHeight="1" x14ac:dyDescent="0.25">
      <c r="A1" s="16"/>
      <c r="B1" s="16"/>
      <c r="C1" s="84" t="s">
        <v>452</v>
      </c>
      <c r="D1" s="84"/>
      <c r="E1" s="84"/>
      <c r="F1" s="84"/>
      <c r="G1" s="84"/>
      <c r="H1" s="84"/>
      <c r="I1" s="16"/>
      <c r="J1" s="84" t="s">
        <v>452</v>
      </c>
      <c r="K1" s="84"/>
      <c r="L1" s="84"/>
      <c r="M1" s="84"/>
      <c r="N1" s="84"/>
      <c r="O1" s="84"/>
    </row>
    <row r="2" spans="1:30" s="18" customFormat="1" ht="5.0999999999999996" customHeight="1" x14ac:dyDescent="0.25">
      <c r="A2" s="19"/>
      <c r="B2" s="19"/>
      <c r="C2" s="86" t="s">
        <v>0</v>
      </c>
      <c r="D2" s="86"/>
      <c r="E2" s="86"/>
      <c r="F2" s="86"/>
      <c r="G2" s="86"/>
      <c r="H2" s="86"/>
      <c r="J2" s="86" t="s">
        <v>0</v>
      </c>
      <c r="K2" s="86"/>
      <c r="L2" s="86"/>
      <c r="M2" s="86"/>
      <c r="N2" s="86"/>
      <c r="O2" s="86"/>
    </row>
    <row r="3" spans="1:30" s="22" customFormat="1" ht="20.100000000000001" customHeight="1" x14ac:dyDescent="0.25">
      <c r="A3" s="20"/>
      <c r="B3" s="20"/>
      <c r="C3" s="85" t="s">
        <v>301</v>
      </c>
      <c r="D3" s="85"/>
      <c r="E3" s="85"/>
      <c r="F3" s="85"/>
      <c r="G3" s="85"/>
      <c r="H3" s="85"/>
      <c r="I3" s="20"/>
      <c r="J3" s="85" t="s">
        <v>301</v>
      </c>
      <c r="K3" s="85"/>
      <c r="L3" s="85"/>
      <c r="M3" s="85"/>
      <c r="N3" s="85"/>
      <c r="O3" s="85"/>
    </row>
    <row r="5" spans="1:30" s="40" customFormat="1" ht="12.75" customHeight="1" x14ac:dyDescent="0.25">
      <c r="B5" s="51"/>
      <c r="C5" s="41"/>
      <c r="D5" s="40">
        <v>0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40">
        <v>8</v>
      </c>
      <c r="M5" s="40">
        <v>9</v>
      </c>
    </row>
    <row r="6" spans="1:30" s="40" customFormat="1" ht="14.1" customHeight="1" x14ac:dyDescent="0.25">
      <c r="C6" s="41"/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10</v>
      </c>
      <c r="K6" s="40" t="s">
        <v>11</v>
      </c>
      <c r="L6" s="40" t="s">
        <v>12</v>
      </c>
      <c r="M6" s="40" t="s">
        <v>16</v>
      </c>
    </row>
    <row r="7" spans="1:30" s="40" customFormat="1" ht="14.1" customHeight="1" x14ac:dyDescent="0.25">
      <c r="C7" s="48" t="s">
        <v>18</v>
      </c>
      <c r="D7" s="49" t="s">
        <v>19</v>
      </c>
      <c r="E7" s="49" t="s">
        <v>20</v>
      </c>
      <c r="F7" s="49" t="s">
        <v>21</v>
      </c>
      <c r="G7" s="49" t="s">
        <v>22</v>
      </c>
      <c r="H7" s="49" t="s">
        <v>23</v>
      </c>
      <c r="I7" s="49" t="s">
        <v>24</v>
      </c>
      <c r="J7" s="49" t="s">
        <v>25</v>
      </c>
      <c r="K7" s="49" t="s">
        <v>26</v>
      </c>
      <c r="L7" s="49" t="s">
        <v>28</v>
      </c>
      <c r="M7" s="49" t="s">
        <v>32</v>
      </c>
    </row>
    <row r="8" spans="1:30" s="43" customFormat="1" ht="14.1" customHeight="1" x14ac:dyDescent="0.25">
      <c r="C8" s="44"/>
    </row>
    <row r="9" spans="1:30" s="44" customFormat="1" ht="14.1" customHeight="1" x14ac:dyDescent="0.25">
      <c r="B9" s="44" t="s">
        <v>34</v>
      </c>
      <c r="C9" s="46">
        <f t="shared" ref="C9:M9" si="0">SUM(C11,C32,C52,C79,C109,C128,C147)</f>
        <v>55515353.119999997</v>
      </c>
      <c r="D9" s="46">
        <f t="shared" si="0"/>
        <v>237960.03999999998</v>
      </c>
      <c r="E9" s="46">
        <f t="shared" si="0"/>
        <v>3561760.1399999997</v>
      </c>
      <c r="F9" s="46">
        <f t="shared" si="0"/>
        <v>5586009.5999999996</v>
      </c>
      <c r="G9" s="46">
        <f t="shared" si="0"/>
        <v>699325.75</v>
      </c>
      <c r="H9" s="46">
        <f t="shared" si="0"/>
        <v>0</v>
      </c>
      <c r="I9" s="46">
        <f t="shared" si="0"/>
        <v>994851.1</v>
      </c>
      <c r="J9" s="46">
        <f t="shared" si="0"/>
        <v>3494485.9000000004</v>
      </c>
      <c r="K9" s="46">
        <f t="shared" si="0"/>
        <v>25900612.610000003</v>
      </c>
      <c r="L9" s="46">
        <f t="shared" si="0"/>
        <v>579519.6</v>
      </c>
      <c r="M9" s="46">
        <f t="shared" si="0"/>
        <v>14460828.380000001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ht="14.1" customHeight="1" x14ac:dyDescent="0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2" customFormat="1" ht="14.1" customHeight="1" x14ac:dyDescent="0.25">
      <c r="B11" s="2" t="s">
        <v>35</v>
      </c>
      <c r="C11" s="5">
        <f t="shared" ref="C11:M11" si="1">SUM(C12:C30)</f>
        <v>11000998.779999999</v>
      </c>
      <c r="D11" s="5">
        <f t="shared" si="1"/>
        <v>0</v>
      </c>
      <c r="E11" s="5">
        <f t="shared" si="1"/>
        <v>96305.600000000006</v>
      </c>
      <c r="F11" s="5">
        <f t="shared" si="1"/>
        <v>0</v>
      </c>
      <c r="G11" s="5">
        <f t="shared" si="1"/>
        <v>122222.45</v>
      </c>
      <c r="H11" s="5">
        <f t="shared" si="1"/>
        <v>0</v>
      </c>
      <c r="I11" s="5">
        <f t="shared" si="1"/>
        <v>0</v>
      </c>
      <c r="J11" s="5">
        <f t="shared" si="1"/>
        <v>378824.6</v>
      </c>
      <c r="K11" s="5">
        <f t="shared" si="1"/>
        <v>3249434.3300000005</v>
      </c>
      <c r="L11" s="5">
        <f t="shared" si="1"/>
        <v>5500</v>
      </c>
      <c r="M11" s="5">
        <f t="shared" si="1"/>
        <v>7148711.7999999998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4.1" customHeight="1" x14ac:dyDescent="0.25">
      <c r="A12" s="1" t="s">
        <v>36</v>
      </c>
      <c r="B12" s="1" t="s">
        <v>37</v>
      </c>
      <c r="C12" s="5">
        <f t="shared" ref="C12:C30" si="2">SUM(D12:K12,L12,M12)</f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4.1" customHeight="1" x14ac:dyDescent="0.25">
      <c r="A13" s="1" t="s">
        <v>38</v>
      </c>
      <c r="B13" s="1" t="s">
        <v>39</v>
      </c>
      <c r="C13" s="5">
        <f t="shared" si="2"/>
        <v>375212.15</v>
      </c>
      <c r="D13" s="6">
        <v>0</v>
      </c>
      <c r="E13" s="6">
        <v>2467.6999999999998</v>
      </c>
      <c r="F13" s="6">
        <v>0</v>
      </c>
      <c r="G13" s="6">
        <v>0</v>
      </c>
      <c r="H13" s="6">
        <v>0</v>
      </c>
      <c r="I13" s="6">
        <v>0</v>
      </c>
      <c r="J13" s="6">
        <v>40214.300000000003</v>
      </c>
      <c r="K13" s="6">
        <v>332530.15000000002</v>
      </c>
      <c r="L13" s="6">
        <v>0</v>
      </c>
      <c r="M13" s="6"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4.1" customHeight="1" x14ac:dyDescent="0.25">
      <c r="A14" s="1" t="s">
        <v>40</v>
      </c>
      <c r="B14" s="1" t="s">
        <v>41</v>
      </c>
      <c r="C14" s="5">
        <f t="shared" si="2"/>
        <v>277274.84999999998</v>
      </c>
      <c r="D14" s="6">
        <v>0</v>
      </c>
      <c r="E14" s="6">
        <v>0</v>
      </c>
      <c r="F14" s="6">
        <v>0</v>
      </c>
      <c r="G14" s="6">
        <v>57800</v>
      </c>
      <c r="H14" s="6">
        <v>0</v>
      </c>
      <c r="I14" s="6">
        <v>0</v>
      </c>
      <c r="J14" s="6">
        <v>0</v>
      </c>
      <c r="K14" s="6">
        <v>219474.85</v>
      </c>
      <c r="L14" s="6">
        <v>0</v>
      </c>
      <c r="M14" s="6">
        <v>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4.1" customHeight="1" x14ac:dyDescent="0.25">
      <c r="A15" s="1" t="s">
        <v>42</v>
      </c>
      <c r="B15" s="1" t="s">
        <v>43</v>
      </c>
      <c r="C15" s="5">
        <f t="shared" si="2"/>
        <v>36941.550000000003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36941.550000000003</v>
      </c>
      <c r="L15" s="6">
        <v>0</v>
      </c>
      <c r="M15" s="6"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4.1" customHeight="1" x14ac:dyDescent="0.25">
      <c r="A16" s="1" t="s">
        <v>44</v>
      </c>
      <c r="B16" s="1" t="s">
        <v>45</v>
      </c>
      <c r="C16" s="5">
        <f t="shared" si="2"/>
        <v>22023.9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22023.9</v>
      </c>
      <c r="L16" s="6">
        <v>0</v>
      </c>
      <c r="M16" s="6"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4.1" customHeight="1" x14ac:dyDescent="0.25">
      <c r="A17" s="1" t="s">
        <v>46</v>
      </c>
      <c r="B17" s="1" t="s">
        <v>47</v>
      </c>
      <c r="C17" s="5">
        <f t="shared" si="2"/>
        <v>122862.1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122070.1</v>
      </c>
      <c r="L17" s="6">
        <v>0</v>
      </c>
      <c r="M17" s="6">
        <v>792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4.1" customHeight="1" x14ac:dyDescent="0.25">
      <c r="A18" s="1" t="s">
        <v>48</v>
      </c>
      <c r="B18" s="1" t="s">
        <v>49</v>
      </c>
      <c r="C18" s="5">
        <f t="shared" si="2"/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4.1" customHeight="1" x14ac:dyDescent="0.25">
      <c r="A19" s="1" t="s">
        <v>50</v>
      </c>
      <c r="B19" s="1" t="s">
        <v>51</v>
      </c>
      <c r="C19" s="5">
        <f t="shared" si="2"/>
        <v>410914.7</v>
      </c>
      <c r="D19" s="6">
        <v>0</v>
      </c>
      <c r="E19" s="6">
        <v>89226.6</v>
      </c>
      <c r="F19" s="6">
        <v>0</v>
      </c>
      <c r="G19" s="6">
        <v>0</v>
      </c>
      <c r="H19" s="6">
        <v>0</v>
      </c>
      <c r="I19" s="6">
        <v>0</v>
      </c>
      <c r="J19" s="6">
        <v>48845.3</v>
      </c>
      <c r="K19" s="6">
        <v>264592.8</v>
      </c>
      <c r="L19" s="6">
        <v>0</v>
      </c>
      <c r="M19" s="6">
        <v>8250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4.1" customHeight="1" x14ac:dyDescent="0.25">
      <c r="A20" s="1" t="s">
        <v>52</v>
      </c>
      <c r="B20" s="1" t="s">
        <v>53</v>
      </c>
      <c r="C20" s="5">
        <f t="shared" si="2"/>
        <v>18867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18867</v>
      </c>
      <c r="L20" s="6">
        <v>0</v>
      </c>
      <c r="M20" s="6"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4.1" customHeight="1" x14ac:dyDescent="0.25">
      <c r="A21" s="1" t="s">
        <v>54</v>
      </c>
      <c r="B21" s="1" t="s">
        <v>55</v>
      </c>
      <c r="C21" s="5">
        <f t="shared" si="2"/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4.1" customHeight="1" x14ac:dyDescent="0.25">
      <c r="A22" s="1" t="s">
        <v>56</v>
      </c>
      <c r="B22" s="1" t="s">
        <v>57</v>
      </c>
      <c r="C22" s="5">
        <f t="shared" si="2"/>
        <v>253061.2</v>
      </c>
      <c r="D22" s="6">
        <v>0</v>
      </c>
      <c r="E22" s="6">
        <v>0</v>
      </c>
      <c r="F22" s="6">
        <v>0</v>
      </c>
      <c r="G22" s="6">
        <v>57142.45</v>
      </c>
      <c r="H22" s="6">
        <v>0</v>
      </c>
      <c r="I22" s="6">
        <v>0</v>
      </c>
      <c r="J22" s="6">
        <v>0</v>
      </c>
      <c r="K22" s="6">
        <v>195918.75</v>
      </c>
      <c r="L22" s="6">
        <v>0</v>
      </c>
      <c r="M22" s="6">
        <v>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4.1" customHeight="1" x14ac:dyDescent="0.25">
      <c r="A23" s="1" t="s">
        <v>58</v>
      </c>
      <c r="B23" s="1" t="s">
        <v>59</v>
      </c>
      <c r="C23" s="5">
        <f t="shared" si="2"/>
        <v>1500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1500</v>
      </c>
      <c r="L23" s="6">
        <v>0</v>
      </c>
      <c r="M23" s="6">
        <v>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4.1" customHeight="1" x14ac:dyDescent="0.25">
      <c r="A24" s="1" t="s">
        <v>60</v>
      </c>
      <c r="B24" s="1" t="s">
        <v>61</v>
      </c>
      <c r="C24" s="5">
        <f t="shared" si="2"/>
        <v>653887.28</v>
      </c>
      <c r="D24" s="6">
        <v>0</v>
      </c>
      <c r="E24" s="6">
        <v>4611.3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407375.98</v>
      </c>
      <c r="L24" s="6">
        <v>0</v>
      </c>
      <c r="M24" s="6">
        <v>241900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4.1" customHeight="1" x14ac:dyDescent="0.25">
      <c r="A25" s="1" t="s">
        <v>62</v>
      </c>
      <c r="B25" s="1" t="s">
        <v>63</v>
      </c>
      <c r="C25" s="5">
        <f t="shared" si="2"/>
        <v>151998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151998</v>
      </c>
      <c r="L25" s="6">
        <v>0</v>
      </c>
      <c r="M25" s="6">
        <v>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4.1" customHeight="1" x14ac:dyDescent="0.25">
      <c r="A26" s="1" t="s">
        <v>64</v>
      </c>
      <c r="B26" s="1" t="s">
        <v>65</v>
      </c>
      <c r="C26" s="5">
        <f t="shared" si="2"/>
        <v>400069.6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90408.8</v>
      </c>
      <c r="L26" s="6">
        <v>0</v>
      </c>
      <c r="M26" s="6">
        <v>309660.79999999999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4.1" customHeight="1" x14ac:dyDescent="0.25">
      <c r="A27" s="1" t="s">
        <v>66</v>
      </c>
      <c r="B27" s="1" t="s">
        <v>67</v>
      </c>
      <c r="C27" s="5">
        <f t="shared" si="2"/>
        <v>140000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140000</v>
      </c>
      <c r="K27" s="6">
        <v>0</v>
      </c>
      <c r="L27" s="6">
        <v>0</v>
      </c>
      <c r="M27" s="6">
        <v>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4.1" customHeight="1" x14ac:dyDescent="0.25">
      <c r="A28" s="1">
        <v>2053</v>
      </c>
      <c r="B28" s="1" t="s">
        <v>447</v>
      </c>
      <c r="C28" s="5">
        <f t="shared" ref="C28:C29" si="3">SUM(D28:K28,L28,M28)</f>
        <v>1961999.4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583175.4</v>
      </c>
      <c r="L28" s="6">
        <v>0</v>
      </c>
      <c r="M28" s="6">
        <v>1378824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4.1" customHeight="1" x14ac:dyDescent="0.25">
      <c r="A29" s="1">
        <v>2054</v>
      </c>
      <c r="B29" s="1" t="s">
        <v>450</v>
      </c>
      <c r="C29" s="5">
        <f t="shared" si="3"/>
        <v>5988689.7000000002</v>
      </c>
      <c r="D29" s="6">
        <v>0</v>
      </c>
      <c r="E29" s="6">
        <v>0</v>
      </c>
      <c r="F29" s="6">
        <v>0</v>
      </c>
      <c r="G29" s="6">
        <v>7280</v>
      </c>
      <c r="H29" s="6">
        <v>0</v>
      </c>
      <c r="I29" s="6">
        <v>0</v>
      </c>
      <c r="J29" s="6">
        <v>149765</v>
      </c>
      <c r="K29" s="6">
        <v>622359.69999999995</v>
      </c>
      <c r="L29" s="6">
        <v>0</v>
      </c>
      <c r="M29" s="6">
        <v>5209285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4.1" customHeight="1" x14ac:dyDescent="0.25">
      <c r="A30" s="1">
        <v>2055</v>
      </c>
      <c r="B30" s="1" t="s">
        <v>451</v>
      </c>
      <c r="C30" s="5">
        <f t="shared" si="2"/>
        <v>185697.35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180197.35</v>
      </c>
      <c r="L30" s="6">
        <v>5500</v>
      </c>
      <c r="M30" s="6">
        <v>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4.1" customHeight="1" x14ac:dyDescent="0.25"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s="2" customFormat="1" ht="14.1" customHeight="1" x14ac:dyDescent="0.25">
      <c r="B32" s="2" t="s">
        <v>68</v>
      </c>
      <c r="C32" s="5">
        <f t="shared" ref="C32:M32" si="4">SUM(C33:C50)</f>
        <v>1789964.9299999997</v>
      </c>
      <c r="D32" s="5">
        <f t="shared" si="4"/>
        <v>0</v>
      </c>
      <c r="E32" s="5">
        <f t="shared" si="4"/>
        <v>16267.8</v>
      </c>
      <c r="F32" s="5">
        <f t="shared" si="4"/>
        <v>349315.4</v>
      </c>
      <c r="G32" s="5">
        <f t="shared" si="4"/>
        <v>0</v>
      </c>
      <c r="H32" s="5">
        <f t="shared" si="4"/>
        <v>0</v>
      </c>
      <c r="I32" s="5">
        <f t="shared" si="4"/>
        <v>0</v>
      </c>
      <c r="J32" s="5">
        <f t="shared" si="4"/>
        <v>285330.90000000002</v>
      </c>
      <c r="K32" s="5">
        <f t="shared" si="4"/>
        <v>899049.58000000007</v>
      </c>
      <c r="L32" s="5">
        <f t="shared" si="4"/>
        <v>0</v>
      </c>
      <c r="M32" s="5">
        <f t="shared" si="4"/>
        <v>240001.25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2.75" customHeight="1" x14ac:dyDescent="0.25">
      <c r="A33" s="1" t="s">
        <v>69</v>
      </c>
      <c r="B33" s="1" t="s">
        <v>70</v>
      </c>
      <c r="C33" s="5">
        <f t="shared" ref="C33:C50" si="5">SUM(D33:K33,L33,M33)</f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4.1" customHeight="1" x14ac:dyDescent="0.25">
      <c r="A34" s="1" t="s">
        <v>71</v>
      </c>
      <c r="B34" s="1" t="s">
        <v>72</v>
      </c>
      <c r="C34" s="5">
        <f t="shared" si="5"/>
        <v>63693.1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63693.1</v>
      </c>
      <c r="L34" s="6">
        <v>0</v>
      </c>
      <c r="M34" s="6">
        <v>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4.1" customHeight="1" x14ac:dyDescent="0.25">
      <c r="A35" s="1" t="s">
        <v>73</v>
      </c>
      <c r="B35" s="1" t="s">
        <v>74</v>
      </c>
      <c r="C35" s="5">
        <f t="shared" si="5"/>
        <v>1684.8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1684.8</v>
      </c>
      <c r="L35" s="6">
        <v>0</v>
      </c>
      <c r="M35" s="6">
        <v>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4.1" customHeight="1" x14ac:dyDescent="0.25">
      <c r="A36" s="1" t="s">
        <v>75</v>
      </c>
      <c r="B36" s="1" t="s">
        <v>76</v>
      </c>
      <c r="C36" s="5">
        <f t="shared" si="5"/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4.1" customHeight="1" x14ac:dyDescent="0.25">
      <c r="A37" s="1" t="s">
        <v>77</v>
      </c>
      <c r="B37" s="1" t="s">
        <v>78</v>
      </c>
      <c r="C37" s="5">
        <f t="shared" si="5"/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4.1" customHeight="1" x14ac:dyDescent="0.25">
      <c r="A38" s="1" t="s">
        <v>79</v>
      </c>
      <c r="B38" s="1" t="s">
        <v>80</v>
      </c>
      <c r="C38" s="5">
        <f t="shared" si="5"/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4.1" customHeight="1" x14ac:dyDescent="0.25">
      <c r="A39" s="1" t="s">
        <v>81</v>
      </c>
      <c r="B39" s="1" t="s">
        <v>82</v>
      </c>
      <c r="C39" s="5">
        <f t="shared" si="5"/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4.1" customHeight="1" x14ac:dyDescent="0.25">
      <c r="A40" s="1" t="s">
        <v>83</v>
      </c>
      <c r="B40" s="1" t="s">
        <v>84</v>
      </c>
      <c r="C40" s="5">
        <f t="shared" si="5"/>
        <v>47960.950000000004</v>
      </c>
      <c r="D40" s="6">
        <v>0</v>
      </c>
      <c r="E40" s="6">
        <v>0</v>
      </c>
      <c r="F40" s="6">
        <v>2073</v>
      </c>
      <c r="G40" s="6">
        <v>0</v>
      </c>
      <c r="H40" s="6">
        <v>0</v>
      </c>
      <c r="I40" s="6">
        <v>0</v>
      </c>
      <c r="J40" s="6">
        <v>0</v>
      </c>
      <c r="K40" s="6">
        <v>39457.050000000003</v>
      </c>
      <c r="L40" s="6">
        <v>0</v>
      </c>
      <c r="M40" s="6">
        <v>6430.9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4.1" customHeight="1" x14ac:dyDescent="0.25">
      <c r="A41" s="1" t="s">
        <v>85</v>
      </c>
      <c r="B41" s="1" t="s">
        <v>86</v>
      </c>
      <c r="C41" s="5">
        <f t="shared" si="5"/>
        <v>113709.05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6500</v>
      </c>
      <c r="K41" s="6">
        <v>92119.05</v>
      </c>
      <c r="L41" s="6">
        <v>0</v>
      </c>
      <c r="M41" s="6">
        <v>15090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4.1" customHeight="1" x14ac:dyDescent="0.25">
      <c r="A42" s="1" t="s">
        <v>87</v>
      </c>
      <c r="B42" s="1" t="s">
        <v>88</v>
      </c>
      <c r="C42" s="5">
        <f t="shared" si="5"/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4.1" customHeight="1" x14ac:dyDescent="0.25">
      <c r="A43" s="1" t="s">
        <v>89</v>
      </c>
      <c r="B43" s="1" t="s">
        <v>90</v>
      </c>
      <c r="C43" s="5">
        <f t="shared" si="5"/>
        <v>161094.54999999999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13340.9</v>
      </c>
      <c r="K43" s="6">
        <v>147753.65</v>
      </c>
      <c r="L43" s="6">
        <v>0</v>
      </c>
      <c r="M43" s="6">
        <v>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4.1" customHeight="1" x14ac:dyDescent="0.25">
      <c r="A44" s="1" t="s">
        <v>91</v>
      </c>
      <c r="B44" s="1" t="s">
        <v>92</v>
      </c>
      <c r="C44" s="5">
        <f t="shared" si="5"/>
        <v>204987.93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204987.93</v>
      </c>
      <c r="L44" s="6">
        <v>0</v>
      </c>
      <c r="M44" s="6">
        <v>0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4.1" customHeight="1" x14ac:dyDescent="0.25">
      <c r="A45" s="1" t="s">
        <v>93</v>
      </c>
      <c r="B45" s="1" t="s">
        <v>94</v>
      </c>
      <c r="C45" s="5">
        <f t="shared" si="5"/>
        <v>199684.8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2200</v>
      </c>
      <c r="K45" s="6">
        <v>57684.800000000003</v>
      </c>
      <c r="L45" s="6">
        <v>0</v>
      </c>
      <c r="M45" s="6">
        <v>139800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4.1" customHeight="1" x14ac:dyDescent="0.25">
      <c r="A46" s="1" t="s">
        <v>95</v>
      </c>
      <c r="B46" s="1" t="s">
        <v>96</v>
      </c>
      <c r="C46" s="5">
        <f t="shared" si="5"/>
        <v>611136.35</v>
      </c>
      <c r="D46" s="6">
        <v>0</v>
      </c>
      <c r="E46" s="6">
        <v>0</v>
      </c>
      <c r="F46" s="6">
        <v>347242.4</v>
      </c>
      <c r="G46" s="6">
        <v>0</v>
      </c>
      <c r="H46" s="6">
        <v>0</v>
      </c>
      <c r="I46" s="6">
        <v>0</v>
      </c>
      <c r="J46" s="6">
        <v>0</v>
      </c>
      <c r="K46" s="6">
        <v>254726.85</v>
      </c>
      <c r="L46" s="6">
        <v>0</v>
      </c>
      <c r="M46" s="6">
        <v>9167.1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4.1" customHeight="1" x14ac:dyDescent="0.25">
      <c r="A47" s="1" t="s">
        <v>97</v>
      </c>
      <c r="B47" s="1" t="s">
        <v>98</v>
      </c>
      <c r="C47" s="5">
        <f t="shared" si="5"/>
        <v>300006.15000000002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263290</v>
      </c>
      <c r="K47" s="6">
        <v>35756.15</v>
      </c>
      <c r="L47" s="6">
        <v>0</v>
      </c>
      <c r="M47" s="6">
        <v>960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4.1" customHeight="1" x14ac:dyDescent="0.25">
      <c r="A48" s="1" t="s">
        <v>99</v>
      </c>
      <c r="B48" s="1" t="s">
        <v>100</v>
      </c>
      <c r="C48" s="5">
        <f t="shared" si="5"/>
        <v>18000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12000</v>
      </c>
      <c r="L48" s="6">
        <v>0</v>
      </c>
      <c r="M48" s="6">
        <v>6000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4.1" customHeight="1" x14ac:dyDescent="0.25">
      <c r="A49" s="1" t="s">
        <v>101</v>
      </c>
      <c r="B49" s="1" t="s">
        <v>102</v>
      </c>
      <c r="C49" s="5">
        <f t="shared" si="5"/>
        <v>-10813.8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-10813.8</v>
      </c>
      <c r="L49" s="6">
        <v>0</v>
      </c>
      <c r="M49" s="6">
        <v>0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4.1" customHeight="1" x14ac:dyDescent="0.25">
      <c r="A50" s="1">
        <v>2117</v>
      </c>
      <c r="B50" s="1" t="s">
        <v>453</v>
      </c>
      <c r="C50" s="5">
        <f t="shared" si="5"/>
        <v>78821.05</v>
      </c>
      <c r="D50" s="6">
        <v>0</v>
      </c>
      <c r="E50" s="6">
        <v>16267.8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62553.25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4.1" customHeight="1" x14ac:dyDescent="0.25"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s="2" customFormat="1" ht="14.1" customHeight="1" x14ac:dyDescent="0.25">
      <c r="B52" s="2" t="s">
        <v>103</v>
      </c>
      <c r="C52" s="5">
        <f t="shared" ref="C52:M52" si="6">SUM(C53:C77)</f>
        <v>6812877.8899999987</v>
      </c>
      <c r="D52" s="5">
        <f t="shared" si="6"/>
        <v>18913.84</v>
      </c>
      <c r="E52" s="5">
        <f t="shared" si="6"/>
        <v>0</v>
      </c>
      <c r="F52" s="5">
        <f t="shared" si="6"/>
        <v>911544.20000000007</v>
      </c>
      <c r="G52" s="5">
        <f t="shared" si="6"/>
        <v>20000</v>
      </c>
      <c r="H52" s="5">
        <f t="shared" si="6"/>
        <v>0</v>
      </c>
      <c r="I52" s="5">
        <f t="shared" si="6"/>
        <v>0</v>
      </c>
      <c r="J52" s="5">
        <f t="shared" si="6"/>
        <v>984536.8</v>
      </c>
      <c r="K52" s="5">
        <f t="shared" si="6"/>
        <v>3301010.5</v>
      </c>
      <c r="L52" s="5">
        <f t="shared" si="6"/>
        <v>298649.59999999998</v>
      </c>
      <c r="M52" s="5">
        <f t="shared" si="6"/>
        <v>1278222.95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4.1" customHeight="1" x14ac:dyDescent="0.25">
      <c r="A53" s="1" t="s">
        <v>104</v>
      </c>
      <c r="B53" s="1" t="s">
        <v>105</v>
      </c>
      <c r="C53" s="5">
        <f t="shared" ref="C53:C77" si="7">SUM(D53:K53,L53,M53)</f>
        <v>60107.65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57107.65</v>
      </c>
      <c r="L53" s="6">
        <v>0</v>
      </c>
      <c r="M53" s="6">
        <v>3000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4.1" customHeight="1" x14ac:dyDescent="0.25">
      <c r="A54" s="1" t="s">
        <v>106</v>
      </c>
      <c r="B54" s="1" t="s">
        <v>107</v>
      </c>
      <c r="C54" s="5">
        <f t="shared" si="7"/>
        <v>433675.35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24904</v>
      </c>
      <c r="K54" s="6">
        <v>118033.55</v>
      </c>
      <c r="L54" s="6">
        <v>290737.8</v>
      </c>
      <c r="M54" s="6">
        <v>0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4.1" customHeight="1" x14ac:dyDescent="0.25">
      <c r="A55" s="1" t="s">
        <v>108</v>
      </c>
      <c r="B55" s="1" t="s">
        <v>109</v>
      </c>
      <c r="C55" s="5">
        <f t="shared" si="7"/>
        <v>22913.1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22913.1</v>
      </c>
      <c r="L55" s="6">
        <v>0</v>
      </c>
      <c r="M55" s="6">
        <v>0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4.1" customHeight="1" x14ac:dyDescent="0.25">
      <c r="A56" s="1" t="s">
        <v>110</v>
      </c>
      <c r="B56" s="1" t="s">
        <v>111</v>
      </c>
      <c r="C56" s="5">
        <f t="shared" si="7"/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4.1" customHeight="1" x14ac:dyDescent="0.25">
      <c r="A57" s="1" t="s">
        <v>112</v>
      </c>
      <c r="B57" s="1" t="s">
        <v>113</v>
      </c>
      <c r="C57" s="5">
        <f t="shared" si="7"/>
        <v>961223.2</v>
      </c>
      <c r="D57" s="6">
        <v>0</v>
      </c>
      <c r="E57" s="6">
        <v>0</v>
      </c>
      <c r="F57" s="6">
        <v>80780</v>
      </c>
      <c r="G57" s="6">
        <v>20000</v>
      </c>
      <c r="H57" s="6">
        <v>0</v>
      </c>
      <c r="I57" s="6">
        <v>0</v>
      </c>
      <c r="J57" s="6">
        <v>51343.199999999997</v>
      </c>
      <c r="K57" s="6">
        <v>0</v>
      </c>
      <c r="L57" s="6">
        <v>0</v>
      </c>
      <c r="M57" s="6">
        <v>809100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4.1" customHeight="1" x14ac:dyDescent="0.25">
      <c r="A58" s="1" t="s">
        <v>114</v>
      </c>
      <c r="B58" s="1" t="s">
        <v>115</v>
      </c>
      <c r="C58" s="5">
        <f t="shared" si="7"/>
        <v>33804.1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3490.1</v>
      </c>
      <c r="K58" s="6">
        <v>30314</v>
      </c>
      <c r="L58" s="6">
        <v>0</v>
      </c>
      <c r="M58" s="6">
        <v>0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4.1" customHeight="1" x14ac:dyDescent="0.25">
      <c r="A59" s="1" t="s">
        <v>116</v>
      </c>
      <c r="B59" s="1" t="s">
        <v>117</v>
      </c>
      <c r="C59" s="5">
        <f t="shared" si="7"/>
        <v>129801.4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77697.05</v>
      </c>
      <c r="L59" s="6">
        <v>0</v>
      </c>
      <c r="M59" s="6">
        <v>52104.35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4.1" customHeight="1" x14ac:dyDescent="0.25">
      <c r="A60" s="1" t="s">
        <v>118</v>
      </c>
      <c r="B60" s="1" t="s">
        <v>119</v>
      </c>
      <c r="C60" s="5">
        <f t="shared" si="7"/>
        <v>68631.05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700</v>
      </c>
      <c r="K60" s="6">
        <v>7779.15</v>
      </c>
      <c r="L60" s="6">
        <v>0</v>
      </c>
      <c r="M60" s="6">
        <v>60151.9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4.1" customHeight="1" x14ac:dyDescent="0.25">
      <c r="A61" s="1" t="s">
        <v>120</v>
      </c>
      <c r="B61" s="1" t="s">
        <v>121</v>
      </c>
      <c r="C61" s="5">
        <f t="shared" si="7"/>
        <v>51850.6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44124</v>
      </c>
      <c r="K61" s="6">
        <v>7726.6</v>
      </c>
      <c r="L61" s="6">
        <v>0</v>
      </c>
      <c r="M61" s="6">
        <v>0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4.1" customHeight="1" x14ac:dyDescent="0.25">
      <c r="A62" s="1" t="s">
        <v>122</v>
      </c>
      <c r="B62" s="1" t="s">
        <v>123</v>
      </c>
      <c r="C62" s="5">
        <f t="shared" si="7"/>
        <v>40123.5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21356.799999999999</v>
      </c>
      <c r="L62" s="6">
        <v>0</v>
      </c>
      <c r="M62" s="6">
        <v>18766.7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4.1" customHeight="1" x14ac:dyDescent="0.25">
      <c r="A63" s="1" t="s">
        <v>124</v>
      </c>
      <c r="B63" s="1" t="s">
        <v>125</v>
      </c>
      <c r="C63" s="5">
        <f t="shared" si="7"/>
        <v>321251.55</v>
      </c>
      <c r="D63" s="6">
        <v>0</v>
      </c>
      <c r="E63" s="6">
        <v>0</v>
      </c>
      <c r="F63" s="6">
        <v>28354</v>
      </c>
      <c r="G63" s="6">
        <v>0</v>
      </c>
      <c r="H63" s="6">
        <v>0</v>
      </c>
      <c r="I63" s="6">
        <v>0</v>
      </c>
      <c r="J63" s="6">
        <v>0</v>
      </c>
      <c r="K63" s="6">
        <v>213297.55</v>
      </c>
      <c r="L63" s="6">
        <v>0</v>
      </c>
      <c r="M63" s="6">
        <v>79600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4.1" customHeight="1" x14ac:dyDescent="0.25">
      <c r="A64" s="1" t="s">
        <v>126</v>
      </c>
      <c r="B64" s="1" t="s">
        <v>127</v>
      </c>
      <c r="C64" s="5">
        <f t="shared" si="7"/>
        <v>36334.15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36334.15</v>
      </c>
      <c r="L64" s="6">
        <v>0</v>
      </c>
      <c r="M64" s="6">
        <v>0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4.1" customHeight="1" x14ac:dyDescent="0.25">
      <c r="A65" s="1" t="s">
        <v>128</v>
      </c>
      <c r="B65" s="1" t="s">
        <v>129</v>
      </c>
      <c r="C65" s="5">
        <f t="shared" si="7"/>
        <v>692816.35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635466.35</v>
      </c>
      <c r="L65" s="6">
        <v>0</v>
      </c>
      <c r="M65" s="6">
        <v>57350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4.1" customHeight="1" x14ac:dyDescent="0.25">
      <c r="A66" s="1" t="s">
        <v>130</v>
      </c>
      <c r="B66" s="1" t="s">
        <v>131</v>
      </c>
      <c r="C66" s="5">
        <f t="shared" si="7"/>
        <v>25143.1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25143.1</v>
      </c>
      <c r="L66" s="6">
        <v>0</v>
      </c>
      <c r="M66" s="6">
        <v>0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4.1" customHeight="1" x14ac:dyDescent="0.25">
      <c r="A67" s="1" t="s">
        <v>132</v>
      </c>
      <c r="B67" s="1" t="s">
        <v>133</v>
      </c>
      <c r="C67" s="5">
        <f t="shared" si="7"/>
        <v>93621.1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93621.1</v>
      </c>
      <c r="L67" s="6">
        <v>0</v>
      </c>
      <c r="M67" s="6">
        <v>0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4.1" customHeight="1" x14ac:dyDescent="0.25">
      <c r="A68" s="1" t="s">
        <v>134</v>
      </c>
      <c r="B68" s="1" t="s">
        <v>135</v>
      </c>
      <c r="C68" s="5">
        <f t="shared" si="7"/>
        <v>141193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139193</v>
      </c>
      <c r="K68" s="6">
        <v>2000</v>
      </c>
      <c r="L68" s="6">
        <v>0</v>
      </c>
      <c r="M68" s="6">
        <v>0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4.1" customHeight="1" x14ac:dyDescent="0.25">
      <c r="A69" s="1" t="s">
        <v>136</v>
      </c>
      <c r="B69" s="1" t="s">
        <v>137</v>
      </c>
      <c r="C69" s="5">
        <f t="shared" si="7"/>
        <v>1121114.1499999999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366294</v>
      </c>
      <c r="K69" s="6">
        <v>754820.15</v>
      </c>
      <c r="L69" s="6">
        <v>0</v>
      </c>
      <c r="M69" s="6">
        <v>0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4.1" customHeight="1" x14ac:dyDescent="0.25">
      <c r="A70" s="1" t="s">
        <v>138</v>
      </c>
      <c r="B70" s="1" t="s">
        <v>139</v>
      </c>
      <c r="C70" s="5">
        <f t="shared" si="7"/>
        <v>200331.55</v>
      </c>
      <c r="D70" s="6">
        <v>0</v>
      </c>
      <c r="E70" s="6">
        <v>0</v>
      </c>
      <c r="F70" s="6">
        <v>2116.8000000000002</v>
      </c>
      <c r="G70" s="6">
        <v>0</v>
      </c>
      <c r="H70" s="6">
        <v>0</v>
      </c>
      <c r="I70" s="6">
        <v>0</v>
      </c>
      <c r="J70" s="6">
        <v>123163.75</v>
      </c>
      <c r="K70" s="6">
        <v>75051</v>
      </c>
      <c r="L70" s="6">
        <v>0</v>
      </c>
      <c r="M70" s="6">
        <v>0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4.1" customHeight="1" x14ac:dyDescent="0.25">
      <c r="A71" s="1" t="s">
        <v>140</v>
      </c>
      <c r="B71" s="1" t="s">
        <v>141</v>
      </c>
      <c r="C71" s="5">
        <f t="shared" si="7"/>
        <v>692057.4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199328.75</v>
      </c>
      <c r="K71" s="6">
        <v>489578.65</v>
      </c>
      <c r="L71" s="6">
        <v>0</v>
      </c>
      <c r="M71" s="6">
        <v>3150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4.1" customHeight="1" x14ac:dyDescent="0.25">
      <c r="A72" s="1" t="s">
        <v>142</v>
      </c>
      <c r="B72" s="1" t="s">
        <v>143</v>
      </c>
      <c r="C72" s="5">
        <f t="shared" si="7"/>
        <v>88083.8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31996</v>
      </c>
      <c r="K72" s="6">
        <v>56087.8</v>
      </c>
      <c r="L72" s="6">
        <v>0</v>
      </c>
      <c r="M72" s="6">
        <v>0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4.1" customHeight="1" x14ac:dyDescent="0.25">
      <c r="A73" s="1" t="s">
        <v>144</v>
      </c>
      <c r="B73" s="1" t="s">
        <v>145</v>
      </c>
      <c r="C73" s="5">
        <f t="shared" si="7"/>
        <v>74281.55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74281.55</v>
      </c>
      <c r="L73" s="6">
        <v>0</v>
      </c>
      <c r="M73" s="6">
        <v>0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4.1" customHeight="1" x14ac:dyDescent="0.25">
      <c r="A74" s="1" t="s">
        <v>146</v>
      </c>
      <c r="B74" s="1" t="s">
        <v>147</v>
      </c>
      <c r="C74" s="5">
        <f t="shared" si="7"/>
        <v>104095.7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54095.7</v>
      </c>
      <c r="L74" s="6">
        <v>0</v>
      </c>
      <c r="M74" s="6">
        <v>50000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4.1" customHeight="1" x14ac:dyDescent="0.25">
      <c r="A75" s="1" t="s">
        <v>148</v>
      </c>
      <c r="B75" s="1" t="s">
        <v>149</v>
      </c>
      <c r="C75" s="5">
        <f t="shared" si="7"/>
        <v>64341.35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64341.35</v>
      </c>
      <c r="L75" s="6">
        <v>0</v>
      </c>
      <c r="M75" s="6">
        <v>0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4.1" customHeight="1" x14ac:dyDescent="0.25">
      <c r="A76" s="1" t="s">
        <v>150</v>
      </c>
      <c r="B76" s="1" t="s">
        <v>151</v>
      </c>
      <c r="C76" s="5">
        <f t="shared" si="7"/>
        <v>254169.09</v>
      </c>
      <c r="D76" s="6">
        <v>18913.84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90255.25</v>
      </c>
      <c r="L76" s="6">
        <v>0</v>
      </c>
      <c r="M76" s="6">
        <v>145000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4.1" customHeight="1" x14ac:dyDescent="0.25">
      <c r="A77" s="1">
        <v>2163</v>
      </c>
      <c r="B77" s="1" t="s">
        <v>422</v>
      </c>
      <c r="C77" s="5">
        <f t="shared" si="7"/>
        <v>1101914.1000000001</v>
      </c>
      <c r="D77" s="6">
        <v>0</v>
      </c>
      <c r="E77" s="6">
        <v>0</v>
      </c>
      <c r="F77" s="6">
        <v>800293.4</v>
      </c>
      <c r="G77" s="6">
        <v>0</v>
      </c>
      <c r="H77" s="6">
        <v>0</v>
      </c>
      <c r="I77" s="6">
        <v>0</v>
      </c>
      <c r="J77" s="6">
        <v>0</v>
      </c>
      <c r="K77" s="6">
        <v>293708.90000000002</v>
      </c>
      <c r="L77" s="6">
        <v>7911.8</v>
      </c>
      <c r="M77" s="6">
        <v>0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4.1" customHeight="1" x14ac:dyDescent="0.25"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2" customFormat="1" ht="14.1" customHeight="1" x14ac:dyDescent="0.25">
      <c r="B79" s="2" t="s">
        <v>152</v>
      </c>
      <c r="C79" s="5">
        <f t="shared" ref="C79:M79" si="8">SUM(C80:C107)</f>
        <v>15441721.43</v>
      </c>
      <c r="D79" s="5">
        <f t="shared" si="8"/>
        <v>154198.5</v>
      </c>
      <c r="E79" s="5">
        <f t="shared" si="8"/>
        <v>94614.650000000009</v>
      </c>
      <c r="F79" s="5">
        <f t="shared" si="8"/>
        <v>3357893.5</v>
      </c>
      <c r="G79" s="5">
        <f t="shared" si="8"/>
        <v>66371.199999999997</v>
      </c>
      <c r="H79" s="5">
        <f t="shared" si="8"/>
        <v>0</v>
      </c>
      <c r="I79" s="5">
        <f t="shared" si="8"/>
        <v>994851.1</v>
      </c>
      <c r="J79" s="5">
        <f t="shared" si="8"/>
        <v>1024143.2</v>
      </c>
      <c r="K79" s="5">
        <f t="shared" si="8"/>
        <v>9060666.4500000011</v>
      </c>
      <c r="L79" s="5">
        <f t="shared" si="8"/>
        <v>52280</v>
      </c>
      <c r="M79" s="5">
        <f t="shared" si="8"/>
        <v>636702.82999999996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4.1" customHeight="1" x14ac:dyDescent="0.25">
      <c r="A80" s="1" t="s">
        <v>153</v>
      </c>
      <c r="B80" s="1" t="s">
        <v>154</v>
      </c>
      <c r="C80" s="5">
        <f t="shared" ref="C80:C107" si="9">SUM(D80:K80,L80,M80)</f>
        <v>97384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90000</v>
      </c>
      <c r="K80" s="6">
        <v>7384</v>
      </c>
      <c r="L80" s="6">
        <v>0</v>
      </c>
      <c r="M80" s="6">
        <v>0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4.1" customHeight="1" x14ac:dyDescent="0.25">
      <c r="A81" s="1" t="s">
        <v>155</v>
      </c>
      <c r="B81" s="1" t="s">
        <v>156</v>
      </c>
      <c r="C81" s="5">
        <f t="shared" si="9"/>
        <v>65800.45</v>
      </c>
      <c r="D81" s="6">
        <v>0</v>
      </c>
      <c r="E81" s="6">
        <v>0</v>
      </c>
      <c r="F81" s="6">
        <v>13200</v>
      </c>
      <c r="G81" s="6">
        <v>0</v>
      </c>
      <c r="H81" s="6">
        <v>0</v>
      </c>
      <c r="I81" s="6">
        <v>0</v>
      </c>
      <c r="J81" s="6">
        <v>0</v>
      </c>
      <c r="K81" s="6">
        <v>52600.45</v>
      </c>
      <c r="L81" s="6">
        <v>0</v>
      </c>
      <c r="M81" s="6">
        <v>0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4.1" customHeight="1" x14ac:dyDescent="0.25">
      <c r="A82" s="1" t="s">
        <v>157</v>
      </c>
      <c r="B82" s="1" t="s">
        <v>158</v>
      </c>
      <c r="C82" s="5">
        <f t="shared" si="9"/>
        <v>113492.29999999999</v>
      </c>
      <c r="D82" s="6">
        <v>0</v>
      </c>
      <c r="E82" s="6">
        <v>12387.85</v>
      </c>
      <c r="F82" s="6">
        <v>33847.949999999997</v>
      </c>
      <c r="G82" s="6">
        <v>0</v>
      </c>
      <c r="H82" s="6">
        <v>0</v>
      </c>
      <c r="I82" s="6">
        <v>0</v>
      </c>
      <c r="J82" s="6">
        <v>0</v>
      </c>
      <c r="K82" s="6">
        <v>39536.5</v>
      </c>
      <c r="L82" s="6">
        <v>0</v>
      </c>
      <c r="M82" s="6">
        <v>27720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4.1" customHeight="1" x14ac:dyDescent="0.25">
      <c r="A83" s="1" t="s">
        <v>159</v>
      </c>
      <c r="B83" s="1" t="s">
        <v>160</v>
      </c>
      <c r="C83" s="5">
        <f t="shared" si="9"/>
        <v>625501.15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625501.15</v>
      </c>
      <c r="L83" s="6">
        <v>0</v>
      </c>
      <c r="M83" s="6">
        <v>0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4.1" customHeight="1" x14ac:dyDescent="0.25">
      <c r="A84" s="1" t="s">
        <v>161</v>
      </c>
      <c r="B84" s="1" t="s">
        <v>162</v>
      </c>
      <c r="C84" s="5">
        <f t="shared" si="9"/>
        <v>17467.5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17467.5</v>
      </c>
      <c r="L84" s="6">
        <v>0</v>
      </c>
      <c r="M84" s="6">
        <v>0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4.1" customHeight="1" x14ac:dyDescent="0.25">
      <c r="A85" s="1" t="s">
        <v>163</v>
      </c>
      <c r="B85" s="1" t="s">
        <v>164</v>
      </c>
      <c r="C85" s="5">
        <f t="shared" si="9"/>
        <v>1027711.9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1027711.9</v>
      </c>
      <c r="L85" s="6">
        <v>0</v>
      </c>
      <c r="M85" s="6">
        <v>0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4.1" customHeight="1" x14ac:dyDescent="0.25">
      <c r="A86" s="1" t="s">
        <v>165</v>
      </c>
      <c r="B86" s="1" t="s">
        <v>166</v>
      </c>
      <c r="C86" s="5">
        <f t="shared" si="9"/>
        <v>60406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37666</v>
      </c>
      <c r="L86" s="6">
        <v>0</v>
      </c>
      <c r="M86" s="6">
        <v>22740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4.1" customHeight="1" x14ac:dyDescent="0.25">
      <c r="A87" s="1" t="s">
        <v>167</v>
      </c>
      <c r="B87" s="1" t="s">
        <v>168</v>
      </c>
      <c r="C87" s="5">
        <f t="shared" si="9"/>
        <v>5722.1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5722.1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4.1" customHeight="1" x14ac:dyDescent="0.25">
      <c r="A88" s="1" t="s">
        <v>169</v>
      </c>
      <c r="B88" s="1" t="s">
        <v>170</v>
      </c>
      <c r="C88" s="5">
        <f t="shared" si="9"/>
        <v>400000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400000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4.1" customHeight="1" x14ac:dyDescent="0.25">
      <c r="A89" s="1" t="s">
        <v>171</v>
      </c>
      <c r="B89" s="1" t="s">
        <v>172</v>
      </c>
      <c r="C89" s="5">
        <f t="shared" si="9"/>
        <v>4050701.4</v>
      </c>
      <c r="D89" s="6">
        <v>151000</v>
      </c>
      <c r="E89" s="6">
        <v>0</v>
      </c>
      <c r="F89" s="6">
        <v>1651900.95</v>
      </c>
      <c r="G89" s="6">
        <v>20673.2</v>
      </c>
      <c r="H89" s="6">
        <v>0</v>
      </c>
      <c r="I89" s="6">
        <v>0</v>
      </c>
      <c r="J89" s="6">
        <v>60167.5</v>
      </c>
      <c r="K89" s="6">
        <v>2166959.75</v>
      </c>
      <c r="L89" s="6">
        <v>0</v>
      </c>
      <c r="M89" s="6">
        <v>0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4.1" customHeight="1" x14ac:dyDescent="0.25">
      <c r="A90" s="1" t="s">
        <v>173</v>
      </c>
      <c r="B90" s="1" t="s">
        <v>174</v>
      </c>
      <c r="C90" s="5">
        <f t="shared" si="9"/>
        <v>938808.7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938808.7</v>
      </c>
      <c r="L90" s="6">
        <v>0</v>
      </c>
      <c r="M90" s="6">
        <v>0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4.1" customHeight="1" x14ac:dyDescent="0.25">
      <c r="A91" s="1" t="s">
        <v>175</v>
      </c>
      <c r="B91" s="1" t="s">
        <v>176</v>
      </c>
      <c r="C91" s="5">
        <f t="shared" si="9"/>
        <v>88711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88711</v>
      </c>
      <c r="L91" s="6">
        <v>0</v>
      </c>
      <c r="M91" s="6">
        <v>0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ht="14.1" customHeight="1" x14ac:dyDescent="0.25">
      <c r="A92" s="1" t="s">
        <v>177</v>
      </c>
      <c r="B92" s="1" t="s">
        <v>178</v>
      </c>
      <c r="C92" s="5">
        <f t="shared" si="9"/>
        <v>477657.57999999996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297946.84999999998</v>
      </c>
      <c r="L92" s="6">
        <v>0</v>
      </c>
      <c r="M92" s="6">
        <v>179710.73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4.1" customHeight="1" x14ac:dyDescent="0.25">
      <c r="A93" s="1" t="s">
        <v>179</v>
      </c>
      <c r="B93" s="1" t="s">
        <v>180</v>
      </c>
      <c r="C93" s="5">
        <f t="shared" si="9"/>
        <v>258098.3</v>
      </c>
      <c r="D93" s="6">
        <v>0</v>
      </c>
      <c r="E93" s="6">
        <v>0</v>
      </c>
      <c r="F93" s="6">
        <v>48748.9</v>
      </c>
      <c r="G93" s="6">
        <v>0</v>
      </c>
      <c r="H93" s="6">
        <v>0</v>
      </c>
      <c r="I93" s="6">
        <v>0</v>
      </c>
      <c r="J93" s="6">
        <v>51779</v>
      </c>
      <c r="K93" s="6">
        <v>157570.4</v>
      </c>
      <c r="L93" s="6">
        <v>0</v>
      </c>
      <c r="M93" s="6">
        <v>0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4.1" customHeight="1" x14ac:dyDescent="0.25">
      <c r="A94" s="1" t="s">
        <v>181</v>
      </c>
      <c r="B94" s="1" t="s">
        <v>182</v>
      </c>
      <c r="C94" s="5">
        <f t="shared" si="9"/>
        <v>97093.85</v>
      </c>
      <c r="D94" s="6">
        <v>0</v>
      </c>
      <c r="E94" s="6">
        <v>0</v>
      </c>
      <c r="F94" s="6">
        <v>0</v>
      </c>
      <c r="G94" s="6">
        <v>45698</v>
      </c>
      <c r="H94" s="6">
        <v>0</v>
      </c>
      <c r="I94" s="6">
        <v>0</v>
      </c>
      <c r="J94" s="6">
        <v>17740.400000000001</v>
      </c>
      <c r="K94" s="6">
        <v>33655.449999999997</v>
      </c>
      <c r="L94" s="6">
        <v>0</v>
      </c>
      <c r="M94" s="6">
        <v>0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4.1" customHeight="1" x14ac:dyDescent="0.25">
      <c r="A95" s="1" t="s">
        <v>183</v>
      </c>
      <c r="B95" s="1" t="s">
        <v>184</v>
      </c>
      <c r="C95" s="5">
        <f t="shared" si="9"/>
        <v>401246.4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262400</v>
      </c>
      <c r="K95" s="6">
        <v>138846.39999999999</v>
      </c>
      <c r="L95" s="6">
        <v>0</v>
      </c>
      <c r="M95" s="6">
        <v>0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ht="14.1" customHeight="1" x14ac:dyDescent="0.25">
      <c r="A96" s="1" t="s">
        <v>185</v>
      </c>
      <c r="B96" s="1" t="s">
        <v>186</v>
      </c>
      <c r="C96" s="5">
        <f t="shared" si="9"/>
        <v>2400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2400</v>
      </c>
      <c r="K96" s="6">
        <v>0</v>
      </c>
      <c r="L96" s="6">
        <v>0</v>
      </c>
      <c r="M96" s="6">
        <v>0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ht="14.1" customHeight="1" x14ac:dyDescent="0.25">
      <c r="A97" s="1" t="s">
        <v>187</v>
      </c>
      <c r="B97" s="1" t="s">
        <v>188</v>
      </c>
      <c r="C97" s="5">
        <f t="shared" si="9"/>
        <v>9949.4500000000007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9949.4500000000007</v>
      </c>
      <c r="L97" s="6">
        <v>0</v>
      </c>
      <c r="M97" s="6">
        <v>0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ht="14.1" customHeight="1" x14ac:dyDescent="0.25">
      <c r="A98" s="1" t="s">
        <v>189</v>
      </c>
      <c r="B98" s="1" t="s">
        <v>190</v>
      </c>
      <c r="C98" s="5">
        <f t="shared" si="9"/>
        <v>425008.5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157709.29999999999</v>
      </c>
      <c r="K98" s="6">
        <v>267299.20000000001</v>
      </c>
      <c r="L98" s="6">
        <v>0</v>
      </c>
      <c r="M98" s="6">
        <v>0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ht="14.1" customHeight="1" x14ac:dyDescent="0.25">
      <c r="A99" s="1" t="s">
        <v>191</v>
      </c>
      <c r="B99" s="1" t="s">
        <v>192</v>
      </c>
      <c r="C99" s="5">
        <f t="shared" si="9"/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14.1" customHeight="1" x14ac:dyDescent="0.25">
      <c r="A100" s="1" t="s">
        <v>193</v>
      </c>
      <c r="B100" s="1" t="s">
        <v>194</v>
      </c>
      <c r="C100" s="5">
        <f t="shared" si="9"/>
        <v>199114.6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12500</v>
      </c>
      <c r="K100" s="6">
        <v>147614.6</v>
      </c>
      <c r="L100" s="6">
        <v>39000</v>
      </c>
      <c r="M100" s="6">
        <v>0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ht="14.1" customHeight="1" x14ac:dyDescent="0.25">
      <c r="A101" s="1" t="s">
        <v>195</v>
      </c>
      <c r="B101" s="1" t="s">
        <v>196</v>
      </c>
      <c r="C101" s="5">
        <f t="shared" si="9"/>
        <v>2804523.5500000003</v>
      </c>
      <c r="D101" s="6">
        <v>3198.5</v>
      </c>
      <c r="E101" s="6">
        <v>82226.8</v>
      </c>
      <c r="F101" s="6">
        <v>1588195.7</v>
      </c>
      <c r="G101" s="6">
        <v>0</v>
      </c>
      <c r="H101" s="6">
        <v>0</v>
      </c>
      <c r="I101" s="6">
        <v>994851.1</v>
      </c>
      <c r="J101" s="6">
        <v>69207</v>
      </c>
      <c r="K101" s="6">
        <v>66844.45</v>
      </c>
      <c r="L101" s="6">
        <v>0</v>
      </c>
      <c r="M101" s="6">
        <v>0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ht="14.1" customHeight="1" x14ac:dyDescent="0.25">
      <c r="A102" s="1" t="s">
        <v>197</v>
      </c>
      <c r="B102" s="1" t="s">
        <v>198</v>
      </c>
      <c r="C102" s="5">
        <f t="shared" si="9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ht="14.1" customHeight="1" x14ac:dyDescent="0.25">
      <c r="A103" s="1" t="s">
        <v>199</v>
      </c>
      <c r="B103" s="1" t="s">
        <v>200</v>
      </c>
      <c r="C103" s="5">
        <f t="shared" si="9"/>
        <v>1158810.7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1158810.7</v>
      </c>
      <c r="L103" s="6">
        <v>0</v>
      </c>
      <c r="M103" s="6">
        <v>0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ht="14.1" customHeight="1" x14ac:dyDescent="0.25">
      <c r="A104" s="1" t="s">
        <v>201</v>
      </c>
      <c r="B104" s="1" t="s">
        <v>202</v>
      </c>
      <c r="C104" s="5">
        <f t="shared" si="9"/>
        <v>54812.2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54002.2</v>
      </c>
      <c r="L104" s="6">
        <v>0</v>
      </c>
      <c r="M104" s="6">
        <v>810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ht="14.1" customHeight="1" x14ac:dyDescent="0.25">
      <c r="A105" s="1">
        <v>2235</v>
      </c>
      <c r="B105" s="1" t="s">
        <v>203</v>
      </c>
      <c r="C105" s="5">
        <f t="shared" si="9"/>
        <v>283132.75</v>
      </c>
      <c r="D105" s="6">
        <v>0</v>
      </c>
      <c r="E105" s="6">
        <v>0</v>
      </c>
      <c r="F105" s="6">
        <v>12000</v>
      </c>
      <c r="G105" s="6">
        <v>0</v>
      </c>
      <c r="H105" s="6">
        <v>0</v>
      </c>
      <c r="I105" s="6">
        <v>0</v>
      </c>
      <c r="J105" s="6">
        <v>91000</v>
      </c>
      <c r="K105" s="6">
        <v>180132.75</v>
      </c>
      <c r="L105" s="6">
        <v>0</v>
      </c>
      <c r="M105" s="6">
        <v>0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ht="14.1" customHeight="1" x14ac:dyDescent="0.25">
      <c r="A106" s="1">
        <v>2236</v>
      </c>
      <c r="B106" s="1" t="s">
        <v>448</v>
      </c>
      <c r="C106" s="5">
        <f t="shared" si="9"/>
        <v>1749235.3</v>
      </c>
      <c r="D106" s="6">
        <v>0</v>
      </c>
      <c r="E106" s="6">
        <v>0</v>
      </c>
      <c r="F106" s="6">
        <v>10000</v>
      </c>
      <c r="G106" s="6">
        <v>0</v>
      </c>
      <c r="H106" s="6">
        <v>0</v>
      </c>
      <c r="I106" s="6">
        <v>0</v>
      </c>
      <c r="J106" s="6">
        <v>209240</v>
      </c>
      <c r="K106" s="6">
        <v>1516715.3</v>
      </c>
      <c r="L106" s="6">
        <v>13280</v>
      </c>
      <c r="M106" s="6">
        <v>0</v>
      </c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ht="14.1" customHeight="1" x14ac:dyDescent="0.25">
      <c r="A107" s="1">
        <v>2237</v>
      </c>
      <c r="B107" s="1" t="s">
        <v>454</v>
      </c>
      <c r="C107" s="5">
        <f t="shared" si="9"/>
        <v>28931.75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28931.75</v>
      </c>
      <c r="L107" s="6">
        <v>0</v>
      </c>
      <c r="M107" s="6">
        <v>0</v>
      </c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ht="14.1" customHeight="1" x14ac:dyDescent="0.25"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s="2" customFormat="1" ht="14.1" customHeight="1" x14ac:dyDescent="0.25">
      <c r="B109" s="2" t="s">
        <v>204</v>
      </c>
      <c r="C109" s="5">
        <f t="shared" ref="C109:M109" si="10">SUM(C110:C126)</f>
        <v>6141487.6599999992</v>
      </c>
      <c r="D109" s="5">
        <f t="shared" si="10"/>
        <v>0</v>
      </c>
      <c r="E109" s="5">
        <f t="shared" si="10"/>
        <v>2849720.09</v>
      </c>
      <c r="F109" s="5">
        <f t="shared" si="10"/>
        <v>232700.79999999999</v>
      </c>
      <c r="G109" s="5">
        <f t="shared" si="10"/>
        <v>115900</v>
      </c>
      <c r="H109" s="5">
        <f t="shared" si="10"/>
        <v>0</v>
      </c>
      <c r="I109" s="5">
        <f t="shared" si="10"/>
        <v>0</v>
      </c>
      <c r="J109" s="5">
        <f t="shared" si="10"/>
        <v>61585.75</v>
      </c>
      <c r="K109" s="5">
        <f t="shared" si="10"/>
        <v>1523069.47</v>
      </c>
      <c r="L109" s="5">
        <f t="shared" si="10"/>
        <v>139650</v>
      </c>
      <c r="M109" s="5">
        <f t="shared" si="10"/>
        <v>1218861.55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4.1" customHeight="1" x14ac:dyDescent="0.25">
      <c r="A110" s="1" t="s">
        <v>205</v>
      </c>
      <c r="B110" s="1" t="s">
        <v>206</v>
      </c>
      <c r="C110" s="5">
        <f t="shared" ref="C110:C126" si="11">SUM(D110:K110,L110,M110)</f>
        <v>276495.5</v>
      </c>
      <c r="D110" s="6">
        <v>0</v>
      </c>
      <c r="E110" s="6">
        <v>240749.5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35746</v>
      </c>
      <c r="L110" s="6">
        <v>0</v>
      </c>
      <c r="M110" s="6">
        <v>0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ht="14.1" customHeight="1" x14ac:dyDescent="0.25">
      <c r="A111" s="1" t="s">
        <v>207</v>
      </c>
      <c r="B111" s="1" t="s">
        <v>208</v>
      </c>
      <c r="C111" s="5">
        <f t="shared" si="11"/>
        <v>181018.15000000002</v>
      </c>
      <c r="D111" s="6">
        <v>0</v>
      </c>
      <c r="E111" s="6">
        <v>17300</v>
      </c>
      <c r="F111" s="6">
        <v>12700.8</v>
      </c>
      <c r="G111" s="6">
        <v>0</v>
      </c>
      <c r="H111" s="6">
        <v>0</v>
      </c>
      <c r="I111" s="6">
        <v>0</v>
      </c>
      <c r="J111" s="6">
        <v>9291.75</v>
      </c>
      <c r="K111" s="6">
        <v>141725.6</v>
      </c>
      <c r="L111" s="6">
        <v>0</v>
      </c>
      <c r="M111" s="6">
        <v>0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ht="14.1" customHeight="1" x14ac:dyDescent="0.25">
      <c r="A112" s="1" t="s">
        <v>209</v>
      </c>
      <c r="B112" s="1" t="s">
        <v>210</v>
      </c>
      <c r="C112" s="5">
        <f t="shared" si="11"/>
        <v>934454.6</v>
      </c>
      <c r="D112" s="6">
        <v>0</v>
      </c>
      <c r="E112" s="6">
        <v>172382.5</v>
      </c>
      <c r="F112" s="6">
        <v>0</v>
      </c>
      <c r="G112" s="6">
        <v>45900</v>
      </c>
      <c r="H112" s="6">
        <v>0</v>
      </c>
      <c r="I112" s="6">
        <v>0</v>
      </c>
      <c r="J112" s="6">
        <v>0</v>
      </c>
      <c r="K112" s="6">
        <v>168672.1</v>
      </c>
      <c r="L112" s="6">
        <v>14000</v>
      </c>
      <c r="M112" s="6">
        <v>533500</v>
      </c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ht="14.1" customHeight="1" x14ac:dyDescent="0.25">
      <c r="A113" s="1" t="s">
        <v>211</v>
      </c>
      <c r="B113" s="1" t="s">
        <v>212</v>
      </c>
      <c r="C113" s="5">
        <f t="shared" si="11"/>
        <v>125650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125650</v>
      </c>
      <c r="M113" s="6">
        <v>0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ht="14.1" customHeight="1" x14ac:dyDescent="0.25">
      <c r="A114" s="1" t="s">
        <v>213</v>
      </c>
      <c r="B114" s="1" t="s">
        <v>214</v>
      </c>
      <c r="C114" s="5">
        <f t="shared" si="11"/>
        <v>171361.3</v>
      </c>
      <c r="D114" s="6">
        <v>0</v>
      </c>
      <c r="E114" s="6">
        <v>136343.54999999999</v>
      </c>
      <c r="F114" s="6">
        <v>0</v>
      </c>
      <c r="G114" s="6">
        <v>0</v>
      </c>
      <c r="H114" s="6">
        <v>0</v>
      </c>
      <c r="I114" s="6">
        <v>0</v>
      </c>
      <c r="J114" s="6">
        <v>11748</v>
      </c>
      <c r="K114" s="6">
        <v>23269.75</v>
      </c>
      <c r="L114" s="6">
        <v>0</v>
      </c>
      <c r="M114" s="6">
        <v>0</v>
      </c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ht="14.1" customHeight="1" x14ac:dyDescent="0.25">
      <c r="A115" s="1" t="s">
        <v>215</v>
      </c>
      <c r="B115" s="1" t="s">
        <v>216</v>
      </c>
      <c r="C115" s="5">
        <f t="shared" si="11"/>
        <v>81840.850000000006</v>
      </c>
      <c r="D115" s="6">
        <v>0</v>
      </c>
      <c r="E115" s="6">
        <v>43325.45</v>
      </c>
      <c r="F115" s="6">
        <v>0</v>
      </c>
      <c r="G115" s="6">
        <v>0</v>
      </c>
      <c r="H115" s="6">
        <v>0</v>
      </c>
      <c r="I115" s="6">
        <v>0</v>
      </c>
      <c r="J115" s="6">
        <v>38515.4</v>
      </c>
      <c r="K115" s="6">
        <v>0</v>
      </c>
      <c r="L115" s="6">
        <v>0</v>
      </c>
      <c r="M115" s="6">
        <v>0</v>
      </c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14.1" customHeight="1" x14ac:dyDescent="0.25">
      <c r="A116" s="1" t="s">
        <v>217</v>
      </c>
      <c r="B116" s="1" t="s">
        <v>218</v>
      </c>
      <c r="C116" s="5">
        <f t="shared" si="11"/>
        <v>36866.199999999997</v>
      </c>
      <c r="D116" s="6">
        <v>0</v>
      </c>
      <c r="E116" s="6">
        <v>34433.199999999997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2433</v>
      </c>
      <c r="L116" s="6">
        <v>0</v>
      </c>
      <c r="M116" s="6">
        <v>0</v>
      </c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ht="14.1" customHeight="1" x14ac:dyDescent="0.25">
      <c r="A117" s="1" t="s">
        <v>219</v>
      </c>
      <c r="B117" s="1" t="s">
        <v>220</v>
      </c>
      <c r="C117" s="5">
        <f t="shared" si="11"/>
        <v>339340.55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149521.54999999999</v>
      </c>
      <c r="L117" s="6">
        <v>0</v>
      </c>
      <c r="M117" s="6">
        <v>189819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ht="14.1" customHeight="1" x14ac:dyDescent="0.25">
      <c r="A118" s="1" t="s">
        <v>221</v>
      </c>
      <c r="B118" s="1" t="s">
        <v>222</v>
      </c>
      <c r="C118" s="5">
        <f t="shared" si="11"/>
        <v>126236.85</v>
      </c>
      <c r="D118" s="6">
        <v>0</v>
      </c>
      <c r="E118" s="6">
        <v>0</v>
      </c>
      <c r="F118" s="6">
        <v>0</v>
      </c>
      <c r="G118" s="6">
        <v>70000</v>
      </c>
      <c r="H118" s="6">
        <v>0</v>
      </c>
      <c r="I118" s="6">
        <v>0</v>
      </c>
      <c r="J118" s="6">
        <v>0</v>
      </c>
      <c r="K118" s="6">
        <v>56236.85</v>
      </c>
      <c r="L118" s="6">
        <v>0</v>
      </c>
      <c r="M118" s="6">
        <v>0</v>
      </c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ht="14.1" customHeight="1" x14ac:dyDescent="0.25">
      <c r="A119" s="1" t="s">
        <v>223</v>
      </c>
      <c r="B119" s="1" t="s">
        <v>224</v>
      </c>
      <c r="C119" s="5">
        <f t="shared" si="11"/>
        <v>17603.900000000001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17603.900000000001</v>
      </c>
      <c r="L119" s="6">
        <v>0</v>
      </c>
      <c r="M119" s="6">
        <v>0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ht="14.1" customHeight="1" x14ac:dyDescent="0.25">
      <c r="A120" s="1" t="s">
        <v>225</v>
      </c>
      <c r="B120" s="1" t="s">
        <v>226</v>
      </c>
      <c r="C120" s="5">
        <f t="shared" si="11"/>
        <v>120114.15</v>
      </c>
      <c r="D120" s="6">
        <v>0</v>
      </c>
      <c r="E120" s="6">
        <v>116298.9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3815.25</v>
      </c>
      <c r="L120" s="6">
        <v>0</v>
      </c>
      <c r="M120" s="6">
        <v>0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ht="14.1" customHeight="1" x14ac:dyDescent="0.25">
      <c r="A121" s="1" t="s">
        <v>227</v>
      </c>
      <c r="B121" s="1" t="s">
        <v>228</v>
      </c>
      <c r="C121" s="5">
        <f t="shared" si="11"/>
        <v>229524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229524</v>
      </c>
      <c r="L121" s="6">
        <v>0</v>
      </c>
      <c r="M121" s="6">
        <v>0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ht="14.1" customHeight="1" x14ac:dyDescent="0.25">
      <c r="A122" s="1" t="s">
        <v>229</v>
      </c>
      <c r="B122" s="1" t="s">
        <v>230</v>
      </c>
      <c r="C122" s="5">
        <f t="shared" si="11"/>
        <v>190884.16</v>
      </c>
      <c r="D122" s="6">
        <v>0</v>
      </c>
      <c r="E122" s="6">
        <v>189233.74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1650.42</v>
      </c>
      <c r="L122" s="6">
        <v>0</v>
      </c>
      <c r="M122" s="6">
        <v>0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ht="14.1" customHeight="1" x14ac:dyDescent="0.25">
      <c r="A123" s="1" t="s">
        <v>231</v>
      </c>
      <c r="B123" s="1" t="s">
        <v>232</v>
      </c>
      <c r="C123" s="5">
        <f t="shared" si="11"/>
        <v>2617407.4</v>
      </c>
      <c r="D123" s="6">
        <v>0</v>
      </c>
      <c r="E123" s="6">
        <v>1899653.25</v>
      </c>
      <c r="F123" s="6">
        <v>220000</v>
      </c>
      <c r="G123" s="6">
        <v>0</v>
      </c>
      <c r="H123" s="6">
        <v>0</v>
      </c>
      <c r="I123" s="6">
        <v>0</v>
      </c>
      <c r="J123" s="6">
        <v>0</v>
      </c>
      <c r="K123" s="6">
        <v>9861.6</v>
      </c>
      <c r="L123" s="6">
        <v>0</v>
      </c>
      <c r="M123" s="6">
        <v>487892.55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ht="14.1" customHeight="1" x14ac:dyDescent="0.25">
      <c r="A124" s="1" t="s">
        <v>233</v>
      </c>
      <c r="B124" s="1" t="s">
        <v>234</v>
      </c>
      <c r="C124" s="5">
        <f t="shared" si="11"/>
        <v>58960.05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58960.05</v>
      </c>
      <c r="L124" s="6">
        <v>0</v>
      </c>
      <c r="M124" s="6">
        <v>0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ht="14.1" customHeight="1" x14ac:dyDescent="0.25">
      <c r="A125" s="1" t="s">
        <v>235</v>
      </c>
      <c r="B125" s="1" t="s">
        <v>236</v>
      </c>
      <c r="C125" s="5">
        <f t="shared" si="11"/>
        <v>8515.2000000000007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8515.2000000000007</v>
      </c>
      <c r="L125" s="6">
        <v>0</v>
      </c>
      <c r="M125" s="6">
        <v>0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ht="14.1" customHeight="1" x14ac:dyDescent="0.25">
      <c r="A126" s="1">
        <v>2284</v>
      </c>
      <c r="B126" s="1" t="s">
        <v>449</v>
      </c>
      <c r="C126" s="5">
        <f t="shared" si="11"/>
        <v>625214.79999999993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2030.6</v>
      </c>
      <c r="K126" s="6">
        <v>615534.19999999995</v>
      </c>
      <c r="L126" s="6">
        <v>0</v>
      </c>
      <c r="M126" s="6">
        <v>7650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ht="14.1" customHeight="1" x14ac:dyDescent="0.25">
      <c r="C127" s="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2" customFormat="1" ht="14.1" customHeight="1" x14ac:dyDescent="0.25">
      <c r="B128" s="2" t="s">
        <v>237</v>
      </c>
      <c r="C128" s="5">
        <f t="shared" ref="C128:M128" si="12">SUM(C129:C145)</f>
        <v>9624387.5300000012</v>
      </c>
      <c r="D128" s="5">
        <f t="shared" si="12"/>
        <v>0</v>
      </c>
      <c r="E128" s="5">
        <f t="shared" si="12"/>
        <v>434000</v>
      </c>
      <c r="F128" s="5">
        <f t="shared" si="12"/>
        <v>186870.7</v>
      </c>
      <c r="G128" s="5">
        <f t="shared" si="12"/>
        <v>361287.1</v>
      </c>
      <c r="H128" s="5">
        <f t="shared" si="12"/>
        <v>0</v>
      </c>
      <c r="I128" s="5">
        <f t="shared" si="12"/>
        <v>0</v>
      </c>
      <c r="J128" s="5">
        <f t="shared" si="12"/>
        <v>716864.45</v>
      </c>
      <c r="K128" s="5">
        <f t="shared" si="12"/>
        <v>3935997.2800000003</v>
      </c>
      <c r="L128" s="5">
        <f t="shared" si="12"/>
        <v>83440</v>
      </c>
      <c r="M128" s="5">
        <f t="shared" si="12"/>
        <v>3905928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4.1" customHeight="1" x14ac:dyDescent="0.25">
      <c r="A129" s="1" t="s">
        <v>238</v>
      </c>
      <c r="B129" s="1" t="s">
        <v>239</v>
      </c>
      <c r="C129" s="5">
        <f t="shared" ref="C129:C145" si="13">SUM(D129:K129,L129,M129)</f>
        <v>439610.8</v>
      </c>
      <c r="D129" s="6">
        <v>0</v>
      </c>
      <c r="E129" s="6">
        <v>0</v>
      </c>
      <c r="F129" s="6">
        <v>0</v>
      </c>
      <c r="G129" s="6">
        <v>10920</v>
      </c>
      <c r="H129" s="6">
        <v>0</v>
      </c>
      <c r="I129" s="6">
        <v>0</v>
      </c>
      <c r="J129" s="6">
        <v>385732.85</v>
      </c>
      <c r="K129" s="6">
        <v>42957.95</v>
      </c>
      <c r="L129" s="6">
        <v>0</v>
      </c>
      <c r="M129" s="6">
        <v>0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ht="14.1" customHeight="1" x14ac:dyDescent="0.25">
      <c r="A130" s="1" t="s">
        <v>240</v>
      </c>
      <c r="B130" s="1" t="s">
        <v>241</v>
      </c>
      <c r="C130" s="5">
        <f t="shared" si="13"/>
        <v>175307.7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175307.7</v>
      </c>
      <c r="L130" s="6">
        <v>0</v>
      </c>
      <c r="M130" s="6">
        <v>0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14.1" customHeight="1" x14ac:dyDescent="0.25">
      <c r="A131" s="1" t="s">
        <v>242</v>
      </c>
      <c r="B131" s="1" t="s">
        <v>243</v>
      </c>
      <c r="C131" s="5">
        <f t="shared" si="13"/>
        <v>2342504.5499999998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670694.55000000005</v>
      </c>
      <c r="L131" s="6">
        <v>0</v>
      </c>
      <c r="M131" s="6">
        <v>1671810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ht="14.1" customHeight="1" x14ac:dyDescent="0.25">
      <c r="A132" s="1" t="s">
        <v>244</v>
      </c>
      <c r="B132" s="1" t="s">
        <v>245</v>
      </c>
      <c r="C132" s="5">
        <f t="shared" si="13"/>
        <v>69592.05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45332.6</v>
      </c>
      <c r="K132" s="6">
        <v>24259.45</v>
      </c>
      <c r="L132" s="6">
        <v>0</v>
      </c>
      <c r="M132" s="6">
        <v>0</v>
      </c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ht="14.1" customHeight="1" x14ac:dyDescent="0.25">
      <c r="A133" s="1" t="s">
        <v>246</v>
      </c>
      <c r="B133" s="1" t="s">
        <v>247</v>
      </c>
      <c r="C133" s="5">
        <f t="shared" si="13"/>
        <v>151914.9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151914.9</v>
      </c>
      <c r="L133" s="6">
        <v>0</v>
      </c>
      <c r="M133" s="6">
        <v>0</v>
      </c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ht="14.1" customHeight="1" x14ac:dyDescent="0.25">
      <c r="A134" s="1" t="s">
        <v>248</v>
      </c>
      <c r="B134" s="1" t="s">
        <v>249</v>
      </c>
      <c r="C134" s="5">
        <f t="shared" si="13"/>
        <v>20331.599999999999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20331.599999999999</v>
      </c>
      <c r="L134" s="6">
        <v>0</v>
      </c>
      <c r="M134" s="6">
        <v>0</v>
      </c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ht="14.1" customHeight="1" x14ac:dyDescent="0.25">
      <c r="A135" s="1" t="s">
        <v>250</v>
      </c>
      <c r="B135" s="1" t="s">
        <v>251</v>
      </c>
      <c r="C135" s="5">
        <f t="shared" si="13"/>
        <v>677824</v>
      </c>
      <c r="D135" s="6">
        <v>0</v>
      </c>
      <c r="E135" s="6">
        <v>138000</v>
      </c>
      <c r="F135" s="6">
        <v>0</v>
      </c>
      <c r="G135" s="6">
        <v>0</v>
      </c>
      <c r="H135" s="6">
        <v>0</v>
      </c>
      <c r="I135" s="6">
        <v>0</v>
      </c>
      <c r="J135" s="6">
        <v>75000</v>
      </c>
      <c r="K135" s="6">
        <v>230865.6</v>
      </c>
      <c r="L135" s="6">
        <v>83440</v>
      </c>
      <c r="M135" s="6">
        <v>150518.39999999999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ht="14.1" customHeight="1" x14ac:dyDescent="0.25">
      <c r="A136" s="1" t="s">
        <v>252</v>
      </c>
      <c r="B136" s="1" t="s">
        <v>253</v>
      </c>
      <c r="C136" s="5">
        <f t="shared" si="13"/>
        <v>568753.65</v>
      </c>
      <c r="D136" s="6">
        <v>0</v>
      </c>
      <c r="E136" s="6">
        <v>0</v>
      </c>
      <c r="F136" s="6">
        <v>0</v>
      </c>
      <c r="G136" s="6">
        <v>69698</v>
      </c>
      <c r="H136" s="6">
        <v>0</v>
      </c>
      <c r="I136" s="6">
        <v>0</v>
      </c>
      <c r="J136" s="6">
        <v>0</v>
      </c>
      <c r="K136" s="6">
        <v>149055.65</v>
      </c>
      <c r="L136" s="6">
        <v>0</v>
      </c>
      <c r="M136" s="6">
        <v>350000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ht="14.1" customHeight="1" x14ac:dyDescent="0.25">
      <c r="A137" s="1" t="s">
        <v>254</v>
      </c>
      <c r="B137" s="1" t="s">
        <v>255</v>
      </c>
      <c r="C137" s="5">
        <f t="shared" si="13"/>
        <v>559187.79999999993</v>
      </c>
      <c r="D137" s="6">
        <v>0</v>
      </c>
      <c r="E137" s="6">
        <v>0</v>
      </c>
      <c r="F137" s="6">
        <v>6524.85</v>
      </c>
      <c r="G137" s="6">
        <v>4720</v>
      </c>
      <c r="H137" s="6">
        <v>0</v>
      </c>
      <c r="I137" s="6">
        <v>0</v>
      </c>
      <c r="J137" s="6">
        <v>18000</v>
      </c>
      <c r="K137" s="6">
        <v>529942.94999999995</v>
      </c>
      <c r="L137" s="6">
        <v>0</v>
      </c>
      <c r="M137" s="6">
        <v>0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14.1" customHeight="1" x14ac:dyDescent="0.25">
      <c r="A138" s="1" t="s">
        <v>256</v>
      </c>
      <c r="B138" s="1" t="s">
        <v>257</v>
      </c>
      <c r="C138" s="5">
        <f t="shared" si="13"/>
        <v>179284.94999999998</v>
      </c>
      <c r="D138" s="6">
        <v>0</v>
      </c>
      <c r="E138" s="6">
        <v>0</v>
      </c>
      <c r="F138" s="6">
        <v>20239.900000000001</v>
      </c>
      <c r="G138" s="6">
        <v>0</v>
      </c>
      <c r="H138" s="6">
        <v>0</v>
      </c>
      <c r="I138" s="6">
        <v>0</v>
      </c>
      <c r="J138" s="6">
        <v>0</v>
      </c>
      <c r="K138" s="6">
        <v>159045.04999999999</v>
      </c>
      <c r="L138" s="6">
        <v>0</v>
      </c>
      <c r="M138" s="6">
        <v>0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ht="14.1" customHeight="1" x14ac:dyDescent="0.25">
      <c r="A139" s="1" t="s">
        <v>258</v>
      </c>
      <c r="B139" s="1" t="s">
        <v>259</v>
      </c>
      <c r="C139" s="5">
        <f t="shared" si="13"/>
        <v>3475.4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3475.4</v>
      </c>
      <c r="L139" s="6">
        <v>0</v>
      </c>
      <c r="M139" s="6">
        <v>0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ht="14.1" customHeight="1" x14ac:dyDescent="0.25">
      <c r="A140" s="1" t="s">
        <v>260</v>
      </c>
      <c r="B140" s="1" t="s">
        <v>261</v>
      </c>
      <c r="C140" s="5">
        <f t="shared" si="13"/>
        <v>68346.7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68346.7</v>
      </c>
      <c r="L140" s="6">
        <v>0</v>
      </c>
      <c r="M140" s="6">
        <v>0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ht="14.1" customHeight="1" x14ac:dyDescent="0.25">
      <c r="A141" s="1" t="s">
        <v>262</v>
      </c>
      <c r="B141" s="1" t="s">
        <v>263</v>
      </c>
      <c r="C141" s="5">
        <f t="shared" si="13"/>
        <v>820078.85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192799</v>
      </c>
      <c r="K141" s="6">
        <v>627279.85</v>
      </c>
      <c r="L141" s="6">
        <v>0</v>
      </c>
      <c r="M141" s="6">
        <v>0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ht="14.1" customHeight="1" x14ac:dyDescent="0.25">
      <c r="A142" s="1" t="s">
        <v>264</v>
      </c>
      <c r="B142" s="1" t="s">
        <v>265</v>
      </c>
      <c r="C142" s="5">
        <f t="shared" si="13"/>
        <v>290940.63</v>
      </c>
      <c r="D142" s="6">
        <v>0</v>
      </c>
      <c r="E142" s="6">
        <v>0</v>
      </c>
      <c r="F142" s="6">
        <v>160105.95000000001</v>
      </c>
      <c r="G142" s="6">
        <v>0</v>
      </c>
      <c r="H142" s="6">
        <v>0</v>
      </c>
      <c r="I142" s="6">
        <v>0</v>
      </c>
      <c r="J142" s="6">
        <v>0</v>
      </c>
      <c r="K142" s="6">
        <v>130834.68</v>
      </c>
      <c r="L142" s="6">
        <v>0</v>
      </c>
      <c r="M142" s="6">
        <v>0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ht="14.1" customHeight="1" x14ac:dyDescent="0.25">
      <c r="A143" s="1" t="s">
        <v>266</v>
      </c>
      <c r="B143" s="1" t="s">
        <v>267</v>
      </c>
      <c r="C143" s="5">
        <f t="shared" si="13"/>
        <v>653880.55000000005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653880.55000000005</v>
      </c>
      <c r="L143" s="6">
        <v>0</v>
      </c>
      <c r="M143" s="6">
        <v>0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ht="14.1" customHeight="1" x14ac:dyDescent="0.25">
      <c r="A144" s="1" t="s">
        <v>268</v>
      </c>
      <c r="B144" s="1" t="s">
        <v>269</v>
      </c>
      <c r="C144" s="5">
        <f t="shared" si="13"/>
        <v>30802.5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30802.5</v>
      </c>
      <c r="L144" s="6">
        <v>0</v>
      </c>
      <c r="M144" s="6">
        <v>0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ht="14.1" customHeight="1" x14ac:dyDescent="0.25">
      <c r="A145" s="1" t="s">
        <v>270</v>
      </c>
      <c r="B145" s="1" t="s">
        <v>271</v>
      </c>
      <c r="C145" s="5">
        <f t="shared" si="13"/>
        <v>2572550.9000000004</v>
      </c>
      <c r="D145" s="6">
        <v>0</v>
      </c>
      <c r="E145" s="6">
        <v>296000</v>
      </c>
      <c r="F145" s="6">
        <v>0</v>
      </c>
      <c r="G145" s="6">
        <v>275949.09999999998</v>
      </c>
      <c r="H145" s="6">
        <v>0</v>
      </c>
      <c r="I145" s="6">
        <v>0</v>
      </c>
      <c r="J145" s="6">
        <v>0</v>
      </c>
      <c r="K145" s="6">
        <v>267002.2</v>
      </c>
      <c r="L145" s="6">
        <v>0</v>
      </c>
      <c r="M145" s="6">
        <v>1733599.6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ht="14.1" customHeight="1" x14ac:dyDescent="0.25">
      <c r="C146" s="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s="2" customFormat="1" ht="14.1" customHeight="1" x14ac:dyDescent="0.25">
      <c r="B147" s="2" t="s">
        <v>272</v>
      </c>
      <c r="C147" s="5">
        <f>SUM(C148:C156)</f>
        <v>4703914.9000000004</v>
      </c>
      <c r="D147" s="5">
        <f t="shared" ref="D147:M147" si="14">SUM(D148:D156)</f>
        <v>64847.7</v>
      </c>
      <c r="E147" s="5">
        <f t="shared" si="14"/>
        <v>70852</v>
      </c>
      <c r="F147" s="5">
        <f t="shared" si="14"/>
        <v>547685</v>
      </c>
      <c r="G147" s="5">
        <f t="shared" si="14"/>
        <v>13545</v>
      </c>
      <c r="H147" s="5">
        <f t="shared" si="14"/>
        <v>0</v>
      </c>
      <c r="I147" s="5">
        <f t="shared" si="14"/>
        <v>0</v>
      </c>
      <c r="J147" s="5">
        <f t="shared" si="14"/>
        <v>43200.2</v>
      </c>
      <c r="K147" s="5">
        <f t="shared" si="14"/>
        <v>3931385.0000000005</v>
      </c>
      <c r="L147" s="5">
        <f t="shared" si="14"/>
        <v>0</v>
      </c>
      <c r="M147" s="5">
        <f t="shared" si="14"/>
        <v>32400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4.1" customHeight="1" x14ac:dyDescent="0.25">
      <c r="A148" s="1" t="s">
        <v>273</v>
      </c>
      <c r="B148" s="1" t="s">
        <v>274</v>
      </c>
      <c r="C148" s="5">
        <f t="shared" ref="C148:C156" si="15">SUM(D148:K148,L148,M148)</f>
        <v>685291.85</v>
      </c>
      <c r="D148" s="6">
        <v>0</v>
      </c>
      <c r="E148" s="6">
        <v>70852</v>
      </c>
      <c r="F148" s="6">
        <v>297685</v>
      </c>
      <c r="G148" s="6">
        <v>13545</v>
      </c>
      <c r="H148" s="6">
        <v>0</v>
      </c>
      <c r="I148" s="6">
        <v>0</v>
      </c>
      <c r="J148" s="6">
        <v>0</v>
      </c>
      <c r="K148" s="6">
        <v>303209.84999999998</v>
      </c>
      <c r="L148" s="6">
        <v>0</v>
      </c>
      <c r="M148" s="6">
        <v>0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ht="14.1" customHeight="1" x14ac:dyDescent="0.25">
      <c r="A149" s="1" t="s">
        <v>275</v>
      </c>
      <c r="B149" s="1" t="s">
        <v>276</v>
      </c>
      <c r="C149" s="5">
        <f t="shared" si="15"/>
        <v>497795.5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30000</v>
      </c>
      <c r="K149" s="6">
        <v>467795.5</v>
      </c>
      <c r="L149" s="6">
        <v>0</v>
      </c>
      <c r="M149" s="6">
        <v>0</v>
      </c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ht="14.1" customHeight="1" x14ac:dyDescent="0.25">
      <c r="A150" s="1" t="s">
        <v>277</v>
      </c>
      <c r="B150" s="1" t="s">
        <v>278</v>
      </c>
      <c r="C150" s="5">
        <f t="shared" si="15"/>
        <v>2872943.5</v>
      </c>
      <c r="D150" s="6">
        <v>0</v>
      </c>
      <c r="E150" s="6">
        <v>0</v>
      </c>
      <c r="F150" s="6">
        <v>250000</v>
      </c>
      <c r="G150" s="6">
        <v>0</v>
      </c>
      <c r="H150" s="6">
        <v>0</v>
      </c>
      <c r="I150" s="6">
        <v>0</v>
      </c>
      <c r="J150" s="6">
        <v>0</v>
      </c>
      <c r="K150" s="6">
        <v>2622943.5</v>
      </c>
      <c r="L150" s="6">
        <v>0</v>
      </c>
      <c r="M150" s="6">
        <v>0</v>
      </c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ht="14.1" customHeight="1" x14ac:dyDescent="0.25">
      <c r="A151" s="1" t="s">
        <v>279</v>
      </c>
      <c r="B151" s="1" t="s">
        <v>280</v>
      </c>
      <c r="C151" s="5">
        <f t="shared" si="15"/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ht="14.1" customHeight="1" x14ac:dyDescent="0.25">
      <c r="A152" s="1" t="s">
        <v>281</v>
      </c>
      <c r="B152" s="1" t="s">
        <v>282</v>
      </c>
      <c r="C152" s="5">
        <f t="shared" si="15"/>
        <v>311182.84999999998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311182.84999999998</v>
      </c>
      <c r="L152" s="6">
        <v>0</v>
      </c>
      <c r="M152" s="6">
        <v>0</v>
      </c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ht="14.1" customHeight="1" x14ac:dyDescent="0.25">
      <c r="A153" s="1" t="s">
        <v>283</v>
      </c>
      <c r="B153" s="1" t="s">
        <v>284</v>
      </c>
      <c r="C153" s="5">
        <f t="shared" si="15"/>
        <v>29543.599999999999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29543.599999999999</v>
      </c>
      <c r="L153" s="6">
        <v>0</v>
      </c>
      <c r="M153" s="6">
        <v>0</v>
      </c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ht="14.1" customHeight="1" x14ac:dyDescent="0.25">
      <c r="A154" s="1" t="s">
        <v>285</v>
      </c>
      <c r="B154" s="1" t="s">
        <v>286</v>
      </c>
      <c r="C154" s="5">
        <f t="shared" si="15"/>
        <v>228389.7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195989.7</v>
      </c>
      <c r="L154" s="6">
        <v>0</v>
      </c>
      <c r="M154" s="6">
        <v>32400</v>
      </c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ht="14.1" customHeight="1" x14ac:dyDescent="0.25">
      <c r="A155" s="1" t="s">
        <v>287</v>
      </c>
      <c r="B155" s="1" t="s">
        <v>288</v>
      </c>
      <c r="C155" s="5">
        <f t="shared" si="15"/>
        <v>64847.7</v>
      </c>
      <c r="D155" s="6">
        <v>64847.7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ht="14.1" customHeight="1" x14ac:dyDescent="0.25">
      <c r="A156" s="1" t="s">
        <v>289</v>
      </c>
      <c r="B156" s="1" t="s">
        <v>290</v>
      </c>
      <c r="C156" s="5">
        <f t="shared" si="15"/>
        <v>13920.2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13200.2</v>
      </c>
      <c r="K156" s="6">
        <v>720</v>
      </c>
      <c r="L156" s="6">
        <v>0</v>
      </c>
      <c r="M156" s="6">
        <v>0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ht="14.1" customHeight="1" x14ac:dyDescent="0.25">
      <c r="C157" s="5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s="8" customFormat="1" ht="14.1" customHeight="1" x14ac:dyDescent="0.25">
      <c r="B158" s="8" t="s">
        <v>291</v>
      </c>
      <c r="C158" s="10">
        <f t="shared" ref="C158:M158" si="16">SUM(C12:C30,C33:C50,C53:C77,C80:C107,C110:C126,C129:C145,C148:C156)</f>
        <v>55515353.11999999</v>
      </c>
      <c r="D158" s="10">
        <f t="shared" si="16"/>
        <v>237960.03999999998</v>
      </c>
      <c r="E158" s="10">
        <f t="shared" si="16"/>
        <v>3561760.14</v>
      </c>
      <c r="F158" s="10">
        <f t="shared" si="16"/>
        <v>5586009.5999999996</v>
      </c>
      <c r="G158" s="10">
        <f t="shared" si="16"/>
        <v>699325.75</v>
      </c>
      <c r="H158" s="10">
        <f t="shared" si="16"/>
        <v>0</v>
      </c>
      <c r="I158" s="10">
        <f t="shared" si="16"/>
        <v>994851.1</v>
      </c>
      <c r="J158" s="10">
        <f t="shared" si="16"/>
        <v>3494485.9</v>
      </c>
      <c r="K158" s="10">
        <f t="shared" si="16"/>
        <v>25900612.609999999</v>
      </c>
      <c r="L158" s="10">
        <f t="shared" si="16"/>
        <v>579519.6</v>
      </c>
      <c r="M158" s="10">
        <f t="shared" si="16"/>
        <v>14460828.380000001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4.1" customHeight="1" x14ac:dyDescent="0.25">
      <c r="C159" s="5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ht="14.1" customHeight="1" x14ac:dyDescent="0.25">
      <c r="C160" s="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3:30" ht="14.1" customHeight="1" x14ac:dyDescent="0.25">
      <c r="C161" s="5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3:30" ht="14.1" customHeight="1" x14ac:dyDescent="0.25">
      <c r="C162" s="5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3:30" ht="14.1" customHeight="1" x14ac:dyDescent="0.25">
      <c r="C163" s="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3:30" ht="14.1" customHeight="1" x14ac:dyDescent="0.25">
      <c r="C164" s="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3:30" ht="14.1" customHeight="1" x14ac:dyDescent="0.25">
      <c r="C165" s="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3:30" ht="14.1" customHeight="1" x14ac:dyDescent="0.25">
      <c r="C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3:30" ht="14.1" customHeight="1" x14ac:dyDescent="0.25">
      <c r="C167" s="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3:30" ht="14.1" customHeight="1" x14ac:dyDescent="0.25">
      <c r="C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3:30" ht="14.1" customHeight="1" x14ac:dyDescent="0.25">
      <c r="C169" s="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3:30" ht="14.1" customHeight="1" x14ac:dyDescent="0.25">
      <c r="C170" s="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3:30" ht="14.1" customHeight="1" x14ac:dyDescent="0.25">
      <c r="C171" s="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3:30" ht="14.1" customHeight="1" x14ac:dyDescent="0.25">
      <c r="C172" s="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3:30" ht="14.1" customHeight="1" x14ac:dyDescent="0.25">
      <c r="C173" s="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3:30" ht="14.1" customHeight="1" x14ac:dyDescent="0.25">
      <c r="C174" s="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3:30" ht="14.1" customHeight="1" x14ac:dyDescent="0.25">
      <c r="C175" s="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3:30" ht="14.1" customHeight="1" x14ac:dyDescent="0.25">
      <c r="C176" s="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3:30" ht="14.1" customHeight="1" x14ac:dyDescent="0.25">
      <c r="C177" s="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3:30" ht="14.1" customHeight="1" x14ac:dyDescent="0.25">
      <c r="C178" s="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3:30" ht="14.1" customHeight="1" x14ac:dyDescent="0.25">
      <c r="C179" s="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3:30" ht="14.1" customHeight="1" x14ac:dyDescent="0.25">
      <c r="C180" s="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3:30" ht="14.1" customHeight="1" x14ac:dyDescent="0.25">
      <c r="C181" s="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3:30" ht="14.1" customHeight="1" x14ac:dyDescent="0.25">
      <c r="C182" s="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3:30" ht="14.1" customHeight="1" x14ac:dyDescent="0.25">
      <c r="C183" s="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3:30" ht="14.1" customHeight="1" x14ac:dyDescent="0.25">
      <c r="C184" s="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3:30" ht="14.1" customHeight="1" x14ac:dyDescent="0.25">
      <c r="C185" s="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3:30" ht="14.1" customHeight="1" x14ac:dyDescent="0.25"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3:30" ht="14.1" customHeight="1" x14ac:dyDescent="0.25">
      <c r="C187" s="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3:30" ht="14.1" customHeight="1" x14ac:dyDescent="0.25">
      <c r="C188" s="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3:30" ht="14.1" customHeight="1" x14ac:dyDescent="0.25"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3:30" ht="14.1" customHeight="1" x14ac:dyDescent="0.25">
      <c r="C190" s="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3:30" ht="14.1" customHeight="1" x14ac:dyDescent="0.25">
      <c r="C191" s="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3:30" ht="14.1" customHeight="1" x14ac:dyDescent="0.25">
      <c r="C192" s="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3:30" ht="14.1" customHeight="1" x14ac:dyDescent="0.25">
      <c r="C193" s="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3:30" ht="14.1" customHeight="1" x14ac:dyDescent="0.25">
      <c r="C194" s="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3:30" ht="14.1" customHeight="1" x14ac:dyDescent="0.25">
      <c r="C195" s="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3:30" ht="14.1" customHeight="1" x14ac:dyDescent="0.25">
      <c r="C196" s="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3:30" ht="14.1" customHeight="1" x14ac:dyDescent="0.25">
      <c r="C197" s="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3:30" ht="14.1" customHeight="1" x14ac:dyDescent="0.25">
      <c r="C198" s="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3:30" ht="14.1" customHeight="1" x14ac:dyDescent="0.25">
      <c r="C199" s="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3:30" ht="14.1" customHeight="1" x14ac:dyDescent="0.25">
      <c r="C200" s="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3:30" ht="14.1" customHeight="1" x14ac:dyDescent="0.25">
      <c r="C201" s="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3:30" ht="14.1" customHeight="1" x14ac:dyDescent="0.25">
      <c r="C202" s="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3:30" ht="14.1" customHeight="1" x14ac:dyDescent="0.25">
      <c r="C203" s="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3:30" ht="14.1" customHeight="1" x14ac:dyDescent="0.25">
      <c r="C204" s="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3:30" ht="14.1" customHeight="1" x14ac:dyDescent="0.25">
      <c r="C205" s="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</sheetData>
  <mergeCells count="6">
    <mergeCell ref="C1:H1"/>
    <mergeCell ref="J1:O1"/>
    <mergeCell ref="C2:H2"/>
    <mergeCell ref="J2:O2"/>
    <mergeCell ref="C3:H3"/>
    <mergeCell ref="J3:O3"/>
  </mergeCells>
  <pageMargins left="0.19685039370078741" right="0.19685039370078741" top="0.39370078740157483" bottom="0.78740157480314965" header="0.31496062992125984" footer="0.35433070866141736"/>
  <pageSetup paperSize="9" orientation="landscape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colBreaks count="1" manualBreakCount="1">
    <brk id="9" max="1048575" man="1"/>
  </colBreaks>
  <ignoredErrors>
    <ignoredError sqref="A31:A46 A12:A13 C107 A127:N128 A78:N79 A108:N109 C126 A76:C77 N76:N77 N107 A80:C84 N80:N84 A110:C125 N110:N125 N126 A146:N147 A129:C134 N129:N134 A158:N199 A148:C156 A157:C157 A26:A27 A15:A19 A20:A21 A22:A25 A85:C85 N85 A135:C145 N135:N145 A14 A51:A75 A47:A49 A99:C104 N99:N104 A96:C98 N96:N98 A86:C95 N86:N95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5"/>
  <sheetViews>
    <sheetView showGridLines="0" zoomScaleNormal="100" workbookViewId="0">
      <pane xSplit="2" ySplit="10" topLeftCell="C11" activePane="bottomRight" state="frozen"/>
      <selection activeCell="X4" sqref="X1:X1048576"/>
      <selection pane="topRight" activeCell="X4" sqref="X1:X1048576"/>
      <selection pane="bottomLeft" activeCell="X4" sqref="X1:X1048576"/>
      <selection pane="bottomRight"/>
    </sheetView>
  </sheetViews>
  <sheetFormatPr baseColWidth="10" defaultColWidth="15.7109375" defaultRowHeight="14.1" customHeight="1" x14ac:dyDescent="0.25"/>
  <cols>
    <col min="1" max="1" width="4.7109375" style="1" customWidth="1"/>
    <col min="2" max="2" width="20.7109375" style="1" customWidth="1"/>
    <col min="3" max="3" width="14.7109375" style="2" customWidth="1"/>
    <col min="4" max="4" width="14.7109375" style="1" customWidth="1"/>
    <col min="5" max="8" width="14.7109375" style="8" customWidth="1"/>
    <col min="9" max="9" width="14.7109375" style="1" customWidth="1"/>
    <col min="10" max="11" width="14.7109375" style="8" customWidth="1"/>
    <col min="12" max="12" width="14.7109375" style="12" customWidth="1"/>
    <col min="13" max="14" width="14.7109375" style="15" customWidth="1"/>
    <col min="15" max="15" width="14.7109375" style="11" customWidth="1"/>
    <col min="16" max="17" width="14.7109375" style="13" customWidth="1"/>
    <col min="18" max="24" width="14.7109375" style="23" customWidth="1"/>
    <col min="25" max="25" width="14.7109375" style="11" customWidth="1"/>
    <col min="26" max="35" width="14.7109375" style="13" customWidth="1"/>
    <col min="36" max="36" width="14.7109375" style="1" customWidth="1"/>
    <col min="37" max="16384" width="15.7109375" style="1"/>
  </cols>
  <sheetData>
    <row r="1" spans="1:37" s="18" customFormat="1" ht="20.100000000000001" customHeight="1" x14ac:dyDescent="0.25">
      <c r="A1" s="16"/>
      <c r="B1" s="16"/>
      <c r="C1" s="84" t="s">
        <v>452</v>
      </c>
      <c r="D1" s="84"/>
      <c r="E1" s="84"/>
      <c r="F1" s="84"/>
      <c r="G1" s="28"/>
      <c r="H1" s="28"/>
      <c r="I1" s="84" t="s">
        <v>452</v>
      </c>
      <c r="J1" s="84"/>
      <c r="K1" s="84"/>
      <c r="L1" s="84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37" s="18" customFormat="1" ht="5.0999999999999996" customHeight="1" x14ac:dyDescent="0.25">
      <c r="A2" s="19"/>
      <c r="B2" s="19"/>
      <c r="C2" s="86" t="s">
        <v>0</v>
      </c>
      <c r="D2" s="86"/>
      <c r="E2" s="86"/>
      <c r="F2" s="86"/>
      <c r="G2" s="29"/>
      <c r="H2" s="29"/>
      <c r="I2" s="86" t="s">
        <v>0</v>
      </c>
      <c r="J2" s="86"/>
      <c r="K2" s="86"/>
      <c r="L2" s="86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37" s="22" customFormat="1" ht="20.100000000000001" customHeight="1" x14ac:dyDescent="0.25">
      <c r="A3" s="20"/>
      <c r="B3" s="20"/>
      <c r="C3" s="85" t="s">
        <v>421</v>
      </c>
      <c r="D3" s="85"/>
      <c r="E3" s="85"/>
      <c r="F3" s="85"/>
      <c r="G3" s="30"/>
      <c r="H3" s="30"/>
      <c r="I3" s="85" t="s">
        <v>421</v>
      </c>
      <c r="J3" s="85"/>
      <c r="K3" s="85"/>
      <c r="L3" s="85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5" spans="1:37" s="40" customFormat="1" ht="12.75" customHeight="1" x14ac:dyDescent="0.25">
      <c r="B5" s="51"/>
      <c r="C5" s="41" t="s">
        <v>302</v>
      </c>
      <c r="E5" s="42">
        <v>10</v>
      </c>
      <c r="F5" s="42">
        <v>11</v>
      </c>
      <c r="G5" s="42">
        <v>12</v>
      </c>
      <c r="H5" s="42">
        <v>13</v>
      </c>
      <c r="J5" s="42">
        <v>14</v>
      </c>
      <c r="K5" s="42">
        <v>15</v>
      </c>
      <c r="L5" s="42">
        <v>16</v>
      </c>
      <c r="M5" s="40">
        <v>18</v>
      </c>
      <c r="N5" s="40">
        <v>19</v>
      </c>
      <c r="O5" s="53"/>
      <c r="P5" s="54"/>
      <c r="Q5" s="54"/>
      <c r="R5" s="53"/>
      <c r="S5" s="53"/>
      <c r="T5" s="53"/>
      <c r="U5" s="53"/>
      <c r="V5" s="53"/>
      <c r="W5" s="53"/>
      <c r="X5" s="53"/>
      <c r="Y5" s="53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37" s="40" customFormat="1" ht="14.1" customHeight="1" x14ac:dyDescent="0.25">
      <c r="C6" s="41" t="s">
        <v>304</v>
      </c>
      <c r="D6" s="40" t="s">
        <v>305</v>
      </c>
      <c r="E6" s="42" t="s">
        <v>306</v>
      </c>
      <c r="F6" s="42" t="s">
        <v>307</v>
      </c>
      <c r="G6" s="42" t="s">
        <v>308</v>
      </c>
      <c r="H6" s="42" t="s">
        <v>309</v>
      </c>
      <c r="I6" s="40" t="s">
        <v>310</v>
      </c>
      <c r="J6" s="42" t="s">
        <v>311</v>
      </c>
      <c r="K6" s="42" t="s">
        <v>312</v>
      </c>
      <c r="L6" s="42" t="s">
        <v>313</v>
      </c>
      <c r="M6" s="40" t="s">
        <v>314</v>
      </c>
      <c r="N6" s="40" t="s">
        <v>315</v>
      </c>
      <c r="O6" s="53"/>
      <c r="P6" s="54"/>
      <c r="Q6" s="54"/>
      <c r="R6" s="53"/>
      <c r="S6" s="53"/>
      <c r="T6" s="53"/>
      <c r="U6" s="53"/>
      <c r="V6" s="53"/>
      <c r="W6" s="53"/>
      <c r="X6" s="53"/>
      <c r="Y6" s="53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7" s="40" customFormat="1" ht="14.1" customHeight="1" x14ac:dyDescent="0.25">
      <c r="C7" s="48" t="s">
        <v>326</v>
      </c>
      <c r="D7" s="49" t="s">
        <v>327</v>
      </c>
      <c r="E7" s="50" t="s">
        <v>328</v>
      </c>
      <c r="F7" s="50" t="s">
        <v>329</v>
      </c>
      <c r="G7" s="50" t="s">
        <v>330</v>
      </c>
      <c r="H7" s="50" t="s">
        <v>331</v>
      </c>
      <c r="I7" s="49" t="s">
        <v>332</v>
      </c>
      <c r="J7" s="50" t="s">
        <v>333</v>
      </c>
      <c r="K7" s="50" t="s">
        <v>334</v>
      </c>
      <c r="L7" s="50" t="s">
        <v>335</v>
      </c>
      <c r="M7" s="49" t="s">
        <v>336</v>
      </c>
      <c r="N7" s="49" t="s">
        <v>337</v>
      </c>
      <c r="O7" s="53"/>
      <c r="P7" s="54"/>
      <c r="Q7" s="54"/>
      <c r="R7" s="53"/>
      <c r="S7" s="53"/>
      <c r="T7" s="53"/>
      <c r="U7" s="53"/>
      <c r="V7" s="53"/>
      <c r="W7" s="53"/>
      <c r="X7" s="53"/>
      <c r="Y7" s="53"/>
      <c r="Z7" s="54"/>
      <c r="AA7" s="54"/>
      <c r="AB7" s="54"/>
      <c r="AC7" s="54"/>
      <c r="AD7" s="54"/>
      <c r="AE7" s="54"/>
      <c r="AF7" s="54"/>
      <c r="AG7" s="54"/>
      <c r="AH7" s="54"/>
      <c r="AI7" s="54"/>
    </row>
    <row r="8" spans="1:37" s="43" customFormat="1" ht="14.1" customHeight="1" x14ac:dyDescent="0.25">
      <c r="C8" s="44"/>
      <c r="E8" s="45"/>
      <c r="F8" s="45"/>
      <c r="G8" s="45"/>
      <c r="H8" s="45"/>
      <c r="J8" s="45"/>
      <c r="K8" s="45"/>
      <c r="L8" s="45"/>
      <c r="O8" s="55"/>
      <c r="P8" s="56"/>
      <c r="Q8" s="56"/>
      <c r="R8" s="55"/>
      <c r="S8" s="55"/>
      <c r="T8" s="55"/>
      <c r="U8" s="55"/>
      <c r="V8" s="55"/>
      <c r="W8" s="55"/>
      <c r="X8" s="55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7" s="44" customFormat="1" ht="14.1" customHeight="1" x14ac:dyDescent="0.25">
      <c r="B9" s="44" t="s">
        <v>34</v>
      </c>
      <c r="C9" s="46">
        <f t="shared" ref="C9:N9" si="0">SUM(C11,C32,C52,C79,C109,C128,C147)</f>
        <v>2928605140.6300006</v>
      </c>
      <c r="D9" s="46">
        <f t="shared" si="0"/>
        <v>1227641674.9600003</v>
      </c>
      <c r="E9" s="47">
        <f t="shared" si="0"/>
        <v>340753347.45999998</v>
      </c>
      <c r="F9" s="47">
        <f t="shared" si="0"/>
        <v>394115581.54000008</v>
      </c>
      <c r="G9" s="47">
        <f t="shared" si="0"/>
        <v>419300595.56999993</v>
      </c>
      <c r="H9" s="47">
        <f t="shared" si="0"/>
        <v>73472150.389999986</v>
      </c>
      <c r="I9" s="46">
        <f t="shared" si="0"/>
        <v>1698758990.1899998</v>
      </c>
      <c r="J9" s="47">
        <f t="shared" si="0"/>
        <v>1565485798.6900001</v>
      </c>
      <c r="K9" s="47">
        <f t="shared" si="0"/>
        <v>130055549.38</v>
      </c>
      <c r="L9" s="47">
        <f t="shared" si="0"/>
        <v>3217642.12</v>
      </c>
      <c r="M9" s="46">
        <f t="shared" si="0"/>
        <v>217746.65</v>
      </c>
      <c r="N9" s="46">
        <f t="shared" si="0"/>
        <v>1986728.83</v>
      </c>
      <c r="O9" s="57"/>
      <c r="P9" s="58"/>
      <c r="Q9" s="58"/>
      <c r="R9" s="57"/>
      <c r="S9" s="57"/>
      <c r="T9" s="57"/>
      <c r="U9" s="57"/>
      <c r="V9" s="57"/>
      <c r="W9" s="57"/>
      <c r="X9" s="57"/>
      <c r="Y9" s="57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46"/>
      <c r="AK9" s="46"/>
    </row>
    <row r="10" spans="1:37" ht="14.1" customHeight="1" x14ac:dyDescent="0.25">
      <c r="C10" s="5"/>
      <c r="D10" s="5"/>
      <c r="E10" s="9"/>
      <c r="F10" s="9"/>
      <c r="G10" s="9"/>
      <c r="H10" s="9"/>
      <c r="I10" s="5"/>
      <c r="J10" s="9"/>
      <c r="K10" s="9"/>
      <c r="L10" s="9"/>
      <c r="M10" s="5"/>
      <c r="N10" s="5"/>
      <c r="O10" s="24"/>
      <c r="P10" s="25"/>
      <c r="Q10" s="25"/>
      <c r="R10" s="24"/>
      <c r="S10" s="24"/>
      <c r="T10" s="24"/>
      <c r="U10" s="24"/>
      <c r="V10" s="24"/>
      <c r="W10" s="24"/>
      <c r="X10" s="24"/>
      <c r="Y10" s="24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6"/>
      <c r="AK10" s="6"/>
    </row>
    <row r="11" spans="1:37" s="2" customFormat="1" ht="14.1" customHeight="1" x14ac:dyDescent="0.25">
      <c r="B11" s="2" t="s">
        <v>35</v>
      </c>
      <c r="C11" s="5">
        <f t="shared" ref="C11:N11" si="1">SUM(C12:C30)</f>
        <v>321621628.73000002</v>
      </c>
      <c r="D11" s="5">
        <f t="shared" si="1"/>
        <v>126817882.92999998</v>
      </c>
      <c r="E11" s="9">
        <f t="shared" si="1"/>
        <v>34912125.57</v>
      </c>
      <c r="F11" s="9">
        <f t="shared" si="1"/>
        <v>39571877.800000004</v>
      </c>
      <c r="G11" s="9">
        <f t="shared" si="1"/>
        <v>48290934.710000001</v>
      </c>
      <c r="H11" s="9">
        <f t="shared" si="1"/>
        <v>4042944.85</v>
      </c>
      <c r="I11" s="5">
        <f t="shared" si="1"/>
        <v>194803745.79999998</v>
      </c>
      <c r="J11" s="9">
        <f t="shared" si="1"/>
        <v>186151141.59</v>
      </c>
      <c r="K11" s="9">
        <f t="shared" si="1"/>
        <v>8652604.2100000009</v>
      </c>
      <c r="L11" s="9">
        <f t="shared" si="1"/>
        <v>0</v>
      </c>
      <c r="M11" s="5">
        <f t="shared" si="1"/>
        <v>0</v>
      </c>
      <c r="N11" s="5">
        <f t="shared" si="1"/>
        <v>0</v>
      </c>
      <c r="O11" s="24"/>
      <c r="P11" s="25"/>
      <c r="Q11" s="25"/>
      <c r="R11" s="24"/>
      <c r="S11" s="24"/>
      <c r="T11" s="24"/>
      <c r="U11" s="24"/>
      <c r="V11" s="24"/>
      <c r="W11" s="24"/>
      <c r="X11" s="24"/>
      <c r="Y11" s="24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5"/>
      <c r="AK11" s="5"/>
    </row>
    <row r="12" spans="1:37" ht="14.1" customHeight="1" x14ac:dyDescent="0.25">
      <c r="A12" s="1" t="s">
        <v>36</v>
      </c>
      <c r="B12" s="1" t="s">
        <v>37</v>
      </c>
      <c r="C12" s="5">
        <f t="shared" ref="C12:C61" si="2">SUM(D12,I12,M12,N12)</f>
        <v>2038004.0200000003</v>
      </c>
      <c r="D12" s="6">
        <f t="shared" ref="D12:D30" si="3">SUM(E12:H12)</f>
        <v>2037991.0200000003</v>
      </c>
      <c r="E12" s="10">
        <v>1736309</v>
      </c>
      <c r="F12" s="10">
        <v>-58992.43</v>
      </c>
      <c r="G12" s="10">
        <v>356832.4</v>
      </c>
      <c r="H12" s="10">
        <v>3842.05</v>
      </c>
      <c r="I12" s="6">
        <f t="shared" ref="I12:I30" si="4">SUM(J12:L12)</f>
        <v>13</v>
      </c>
      <c r="J12" s="10">
        <v>12</v>
      </c>
      <c r="K12" s="10">
        <v>1</v>
      </c>
      <c r="L12" s="10">
        <v>0</v>
      </c>
      <c r="M12" s="6">
        <v>0</v>
      </c>
      <c r="N12" s="6">
        <v>0</v>
      </c>
      <c r="O12" s="27"/>
      <c r="P12" s="26"/>
      <c r="Q12" s="26"/>
      <c r="R12" s="27"/>
      <c r="S12" s="27"/>
      <c r="T12" s="27"/>
      <c r="U12" s="27"/>
      <c r="V12" s="27"/>
      <c r="W12" s="27"/>
      <c r="X12" s="27"/>
      <c r="Y12" s="27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6"/>
      <c r="AK12" s="6"/>
    </row>
    <row r="13" spans="1:37" ht="14.1" customHeight="1" x14ac:dyDescent="0.25">
      <c r="A13" s="1" t="s">
        <v>38</v>
      </c>
      <c r="B13" s="1" t="s">
        <v>39</v>
      </c>
      <c r="C13" s="5">
        <f t="shared" si="2"/>
        <v>4221300.83</v>
      </c>
      <c r="D13" s="6">
        <f t="shared" si="3"/>
        <v>1538634.4</v>
      </c>
      <c r="E13" s="10">
        <v>378271.66</v>
      </c>
      <c r="F13" s="10">
        <v>537406.64</v>
      </c>
      <c r="G13" s="10">
        <v>210701</v>
      </c>
      <c r="H13" s="10">
        <v>412255.1</v>
      </c>
      <c r="I13" s="6">
        <f t="shared" si="4"/>
        <v>2682666.4300000002</v>
      </c>
      <c r="J13" s="10">
        <v>2682663.4300000002</v>
      </c>
      <c r="K13" s="10">
        <v>3</v>
      </c>
      <c r="L13" s="10">
        <v>0</v>
      </c>
      <c r="M13" s="6">
        <v>0</v>
      </c>
      <c r="N13" s="6">
        <v>0</v>
      </c>
      <c r="O13" s="27"/>
      <c r="P13" s="26"/>
      <c r="Q13" s="26"/>
      <c r="R13" s="27"/>
      <c r="S13" s="27"/>
      <c r="T13" s="27"/>
      <c r="U13" s="27"/>
      <c r="V13" s="27"/>
      <c r="W13" s="27"/>
      <c r="X13" s="27"/>
      <c r="Y13" s="27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6"/>
      <c r="AK13" s="6"/>
    </row>
    <row r="14" spans="1:37" ht="14.1" customHeight="1" x14ac:dyDescent="0.25">
      <c r="A14" s="1" t="s">
        <v>40</v>
      </c>
      <c r="B14" s="1" t="s">
        <v>41</v>
      </c>
      <c r="C14" s="5">
        <f t="shared" si="2"/>
        <v>19162062.439999998</v>
      </c>
      <c r="D14" s="6">
        <f t="shared" si="3"/>
        <v>6718061.4399999995</v>
      </c>
      <c r="E14" s="10">
        <v>3311517.06</v>
      </c>
      <c r="F14" s="10">
        <v>2659869.35</v>
      </c>
      <c r="G14" s="10">
        <v>205726.22</v>
      </c>
      <c r="H14" s="10">
        <v>540948.81000000006</v>
      </c>
      <c r="I14" s="6">
        <f t="shared" si="4"/>
        <v>12444001</v>
      </c>
      <c r="J14" s="10">
        <v>12444001</v>
      </c>
      <c r="K14" s="10">
        <v>0</v>
      </c>
      <c r="L14" s="10">
        <v>0</v>
      </c>
      <c r="M14" s="6">
        <v>0</v>
      </c>
      <c r="N14" s="6">
        <v>0</v>
      </c>
      <c r="O14" s="27"/>
      <c r="P14" s="26"/>
      <c r="Q14" s="26"/>
      <c r="R14" s="27"/>
      <c r="S14" s="27"/>
      <c r="T14" s="27"/>
      <c r="U14" s="27"/>
      <c r="V14" s="27"/>
      <c r="W14" s="27"/>
      <c r="X14" s="27"/>
      <c r="Y14" s="27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6"/>
      <c r="AK14" s="6"/>
    </row>
    <row r="15" spans="1:37" ht="14.1" customHeight="1" x14ac:dyDescent="0.25">
      <c r="A15" s="1" t="s">
        <v>42</v>
      </c>
      <c r="B15" s="1" t="s">
        <v>43</v>
      </c>
      <c r="C15" s="5">
        <f t="shared" si="2"/>
        <v>7573054.3399999989</v>
      </c>
      <c r="D15" s="6">
        <f t="shared" si="3"/>
        <v>4593745.2899999991</v>
      </c>
      <c r="E15" s="10">
        <v>3204998.27</v>
      </c>
      <c r="F15" s="10">
        <v>1159703.17</v>
      </c>
      <c r="G15" s="10">
        <v>223300.55</v>
      </c>
      <c r="H15" s="10">
        <v>5743.3</v>
      </c>
      <c r="I15" s="6">
        <f t="shared" si="4"/>
        <v>2979309.05</v>
      </c>
      <c r="J15" s="10">
        <v>2979309.05</v>
      </c>
      <c r="K15" s="10">
        <v>0</v>
      </c>
      <c r="L15" s="10">
        <v>0</v>
      </c>
      <c r="M15" s="6">
        <v>0</v>
      </c>
      <c r="N15" s="6">
        <v>0</v>
      </c>
      <c r="O15" s="27"/>
      <c r="P15" s="26"/>
      <c r="Q15" s="26"/>
      <c r="R15" s="27"/>
      <c r="S15" s="27"/>
      <c r="T15" s="27"/>
      <c r="U15" s="27"/>
      <c r="V15" s="27"/>
      <c r="W15" s="27"/>
      <c r="X15" s="27"/>
      <c r="Y15" s="27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6"/>
      <c r="AK15" s="6"/>
    </row>
    <row r="16" spans="1:37" ht="14.1" customHeight="1" x14ac:dyDescent="0.25">
      <c r="A16" s="1" t="s">
        <v>44</v>
      </c>
      <c r="B16" s="1" t="s">
        <v>45</v>
      </c>
      <c r="C16" s="5">
        <f t="shared" si="2"/>
        <v>11156996.65</v>
      </c>
      <c r="D16" s="6">
        <f t="shared" si="3"/>
        <v>7730950.6500000004</v>
      </c>
      <c r="E16" s="10">
        <v>391149.12</v>
      </c>
      <c r="F16" s="10">
        <v>979149.69</v>
      </c>
      <c r="G16" s="10">
        <v>6315034.5</v>
      </c>
      <c r="H16" s="10">
        <v>45617.34</v>
      </c>
      <c r="I16" s="6">
        <f t="shared" si="4"/>
        <v>3426046</v>
      </c>
      <c r="J16" s="10">
        <v>3131872.45</v>
      </c>
      <c r="K16" s="10">
        <v>294173.55</v>
      </c>
      <c r="L16" s="10">
        <v>0</v>
      </c>
      <c r="M16" s="6">
        <v>0</v>
      </c>
      <c r="N16" s="6">
        <v>0</v>
      </c>
      <c r="O16" s="27"/>
      <c r="P16" s="26"/>
      <c r="Q16" s="26"/>
      <c r="R16" s="27"/>
      <c r="S16" s="27"/>
      <c r="T16" s="27"/>
      <c r="U16" s="27"/>
      <c r="V16" s="27"/>
      <c r="W16" s="27"/>
      <c r="X16" s="27"/>
      <c r="Y16" s="27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6"/>
      <c r="AK16" s="6"/>
    </row>
    <row r="17" spans="1:37" ht="14.1" customHeight="1" x14ac:dyDescent="0.25">
      <c r="A17" s="1" t="s">
        <v>46</v>
      </c>
      <c r="B17" s="1" t="s">
        <v>47</v>
      </c>
      <c r="C17" s="5">
        <f t="shared" si="2"/>
        <v>10166499.439999999</v>
      </c>
      <c r="D17" s="6">
        <f t="shared" si="3"/>
        <v>2880704.8899999997</v>
      </c>
      <c r="E17" s="10">
        <v>752805.73</v>
      </c>
      <c r="F17" s="10">
        <v>1638975.66</v>
      </c>
      <c r="G17" s="10">
        <v>290687.90000000002</v>
      </c>
      <c r="H17" s="10">
        <v>198235.6</v>
      </c>
      <c r="I17" s="6">
        <f t="shared" si="4"/>
        <v>7285794.5499999998</v>
      </c>
      <c r="J17" s="10">
        <v>6898521.3499999996</v>
      </c>
      <c r="K17" s="10">
        <v>387273.2</v>
      </c>
      <c r="L17" s="10">
        <v>0</v>
      </c>
      <c r="M17" s="6">
        <v>0</v>
      </c>
      <c r="N17" s="6">
        <v>0</v>
      </c>
      <c r="O17" s="27"/>
      <c r="P17" s="26"/>
      <c r="Q17" s="26"/>
      <c r="R17" s="27"/>
      <c r="S17" s="27"/>
      <c r="T17" s="27"/>
      <c r="U17" s="27"/>
      <c r="V17" s="27"/>
      <c r="W17" s="27"/>
      <c r="X17" s="27"/>
      <c r="Y17" s="27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6"/>
      <c r="AK17" s="6"/>
    </row>
    <row r="18" spans="1:37" ht="14.1" customHeight="1" x14ac:dyDescent="0.25">
      <c r="A18" s="1" t="s">
        <v>48</v>
      </c>
      <c r="B18" s="1" t="s">
        <v>49</v>
      </c>
      <c r="C18" s="5">
        <f t="shared" si="2"/>
        <v>4004800.0900000003</v>
      </c>
      <c r="D18" s="6">
        <f t="shared" si="3"/>
        <v>2623827.6900000004</v>
      </c>
      <c r="E18" s="10">
        <v>1989138.95</v>
      </c>
      <c r="F18" s="10">
        <v>493116.25</v>
      </c>
      <c r="G18" s="10">
        <v>69933.740000000005</v>
      </c>
      <c r="H18" s="10">
        <v>71638.75</v>
      </c>
      <c r="I18" s="6">
        <f t="shared" si="4"/>
        <v>1380972.4</v>
      </c>
      <c r="J18" s="10">
        <v>1380972.4</v>
      </c>
      <c r="K18" s="10">
        <v>0</v>
      </c>
      <c r="L18" s="10">
        <v>0</v>
      </c>
      <c r="M18" s="6">
        <v>0</v>
      </c>
      <c r="N18" s="6">
        <v>0</v>
      </c>
      <c r="O18" s="27"/>
      <c r="P18" s="26"/>
      <c r="Q18" s="26"/>
      <c r="R18" s="27"/>
      <c r="S18" s="27"/>
      <c r="T18" s="27"/>
      <c r="U18" s="27"/>
      <c r="V18" s="27"/>
      <c r="W18" s="27"/>
      <c r="X18" s="27"/>
      <c r="Y18" s="27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6"/>
      <c r="AK18" s="6"/>
    </row>
    <row r="19" spans="1:37" ht="14.1" customHeight="1" x14ac:dyDescent="0.25">
      <c r="A19" s="1" t="s">
        <v>50</v>
      </c>
      <c r="B19" s="1" t="s">
        <v>51</v>
      </c>
      <c r="C19" s="5">
        <f t="shared" si="2"/>
        <v>19549297.690000001</v>
      </c>
      <c r="D19" s="6">
        <f t="shared" si="3"/>
        <v>7031235.7000000002</v>
      </c>
      <c r="E19" s="10">
        <v>1338115.1599999999</v>
      </c>
      <c r="F19" s="10">
        <v>4887987.1900000004</v>
      </c>
      <c r="G19" s="10">
        <v>144882</v>
      </c>
      <c r="H19" s="10">
        <v>660251.35</v>
      </c>
      <c r="I19" s="6">
        <f t="shared" si="4"/>
        <v>12518061.99</v>
      </c>
      <c r="J19" s="10">
        <v>9966973.9900000002</v>
      </c>
      <c r="K19" s="10">
        <v>2551088</v>
      </c>
      <c r="L19" s="10">
        <v>0</v>
      </c>
      <c r="M19" s="6">
        <v>0</v>
      </c>
      <c r="N19" s="6">
        <v>0</v>
      </c>
      <c r="O19" s="27"/>
      <c r="P19" s="26"/>
      <c r="Q19" s="26"/>
      <c r="R19" s="27"/>
      <c r="S19" s="27"/>
      <c r="T19" s="27"/>
      <c r="U19" s="27"/>
      <c r="V19" s="27"/>
      <c r="W19" s="27"/>
      <c r="X19" s="27"/>
      <c r="Y19" s="27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6"/>
      <c r="AK19" s="6"/>
    </row>
    <row r="20" spans="1:37" ht="14.1" customHeight="1" x14ac:dyDescent="0.25">
      <c r="A20" s="1" t="s">
        <v>52</v>
      </c>
      <c r="B20" s="1" t="s">
        <v>53</v>
      </c>
      <c r="C20" s="5">
        <f t="shared" si="2"/>
        <v>2954531.2800000003</v>
      </c>
      <c r="D20" s="6">
        <f t="shared" si="3"/>
        <v>1758531.28</v>
      </c>
      <c r="E20" s="10">
        <v>194911.14</v>
      </c>
      <c r="F20" s="10">
        <v>587896.41</v>
      </c>
      <c r="G20" s="10">
        <v>915651</v>
      </c>
      <c r="H20" s="10">
        <v>60072.73</v>
      </c>
      <c r="I20" s="6">
        <f t="shared" si="4"/>
        <v>1196000</v>
      </c>
      <c r="J20" s="10">
        <v>1196000</v>
      </c>
      <c r="K20" s="10">
        <v>0</v>
      </c>
      <c r="L20" s="10">
        <v>0</v>
      </c>
      <c r="M20" s="6">
        <v>0</v>
      </c>
      <c r="N20" s="6">
        <v>0</v>
      </c>
      <c r="O20" s="27"/>
      <c r="P20" s="26"/>
      <c r="Q20" s="26"/>
      <c r="R20" s="27"/>
      <c r="S20" s="27"/>
      <c r="T20" s="27"/>
      <c r="U20" s="27"/>
      <c r="V20" s="27"/>
      <c r="W20" s="27"/>
      <c r="X20" s="27"/>
      <c r="Y20" s="27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6"/>
      <c r="AK20" s="6"/>
    </row>
    <row r="21" spans="1:37" ht="14.1" customHeight="1" x14ac:dyDescent="0.25">
      <c r="A21" s="1" t="s">
        <v>54</v>
      </c>
      <c r="B21" s="1" t="s">
        <v>55</v>
      </c>
      <c r="C21" s="5">
        <f t="shared" si="2"/>
        <v>1280328.5899999999</v>
      </c>
      <c r="D21" s="6">
        <f t="shared" si="3"/>
        <v>1091235.22</v>
      </c>
      <c r="E21" s="10">
        <v>905827.45</v>
      </c>
      <c r="F21" s="10">
        <v>94604.2</v>
      </c>
      <c r="G21" s="10">
        <v>26583.17</v>
      </c>
      <c r="H21" s="10">
        <v>64220.4</v>
      </c>
      <c r="I21" s="6">
        <f t="shared" si="4"/>
        <v>189093.37</v>
      </c>
      <c r="J21" s="10">
        <v>189093.37</v>
      </c>
      <c r="K21" s="10">
        <v>0</v>
      </c>
      <c r="L21" s="10">
        <v>0</v>
      </c>
      <c r="M21" s="6">
        <v>0</v>
      </c>
      <c r="N21" s="6">
        <v>0</v>
      </c>
      <c r="O21" s="27"/>
      <c r="P21" s="26"/>
      <c r="Q21" s="26"/>
      <c r="R21" s="27"/>
      <c r="S21" s="27"/>
      <c r="T21" s="27"/>
      <c r="U21" s="27"/>
      <c r="V21" s="27"/>
      <c r="W21" s="27"/>
      <c r="X21" s="27"/>
      <c r="Y21" s="27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6"/>
      <c r="AK21" s="6"/>
    </row>
    <row r="22" spans="1:37" ht="14.1" customHeight="1" x14ac:dyDescent="0.25">
      <c r="A22" s="1" t="s">
        <v>56</v>
      </c>
      <c r="B22" s="1" t="s">
        <v>57</v>
      </c>
      <c r="C22" s="5">
        <f t="shared" si="2"/>
        <v>14727459.149999999</v>
      </c>
      <c r="D22" s="6">
        <f t="shared" si="3"/>
        <v>4668074.9999999991</v>
      </c>
      <c r="E22" s="10">
        <v>2100627.37</v>
      </c>
      <c r="F22" s="10">
        <v>2344614.4700000002</v>
      </c>
      <c r="G22" s="10">
        <v>175424.31</v>
      </c>
      <c r="H22" s="10">
        <v>47408.85</v>
      </c>
      <c r="I22" s="6">
        <f t="shared" si="4"/>
        <v>10059384.15</v>
      </c>
      <c r="J22" s="10">
        <v>10059383.15</v>
      </c>
      <c r="K22" s="10">
        <v>1</v>
      </c>
      <c r="L22" s="10">
        <v>0</v>
      </c>
      <c r="M22" s="6">
        <v>0</v>
      </c>
      <c r="N22" s="6">
        <v>0</v>
      </c>
      <c r="O22" s="27"/>
      <c r="P22" s="26"/>
      <c r="Q22" s="26"/>
      <c r="R22" s="27"/>
      <c r="S22" s="27"/>
      <c r="T22" s="27"/>
      <c r="U22" s="27"/>
      <c r="V22" s="27"/>
      <c r="W22" s="27"/>
      <c r="X22" s="27"/>
      <c r="Y22" s="27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6"/>
      <c r="AK22" s="6"/>
    </row>
    <row r="23" spans="1:37" ht="14.1" customHeight="1" x14ac:dyDescent="0.25">
      <c r="A23" s="1" t="s">
        <v>58</v>
      </c>
      <c r="B23" s="1" t="s">
        <v>59</v>
      </c>
      <c r="C23" s="5">
        <f t="shared" si="2"/>
        <v>3129038.01</v>
      </c>
      <c r="D23" s="6">
        <f t="shared" si="3"/>
        <v>2561335.0099999998</v>
      </c>
      <c r="E23" s="10">
        <v>1594261.51</v>
      </c>
      <c r="F23" s="10">
        <v>310690.09999999998</v>
      </c>
      <c r="G23" s="10">
        <v>656383.4</v>
      </c>
      <c r="H23" s="10">
        <v>0</v>
      </c>
      <c r="I23" s="6">
        <f t="shared" si="4"/>
        <v>567703</v>
      </c>
      <c r="J23" s="10">
        <v>567701</v>
      </c>
      <c r="K23" s="10">
        <v>2</v>
      </c>
      <c r="L23" s="10">
        <v>0</v>
      </c>
      <c r="M23" s="6">
        <v>0</v>
      </c>
      <c r="N23" s="6">
        <v>0</v>
      </c>
      <c r="O23" s="27"/>
      <c r="P23" s="26"/>
      <c r="Q23" s="26"/>
      <c r="R23" s="27"/>
      <c r="S23" s="27"/>
      <c r="T23" s="27"/>
      <c r="U23" s="27"/>
      <c r="V23" s="27"/>
      <c r="W23" s="27"/>
      <c r="X23" s="27"/>
      <c r="Y23" s="27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6"/>
      <c r="AK23" s="6"/>
    </row>
    <row r="24" spans="1:37" ht="14.1" customHeight="1" x14ac:dyDescent="0.25">
      <c r="A24" s="1" t="s">
        <v>60</v>
      </c>
      <c r="B24" s="1" t="s">
        <v>61</v>
      </c>
      <c r="C24" s="5">
        <f t="shared" si="2"/>
        <v>6788262.7899999991</v>
      </c>
      <c r="D24" s="6">
        <f t="shared" si="3"/>
        <v>3935732.7899999996</v>
      </c>
      <c r="E24" s="10">
        <v>1667368.96</v>
      </c>
      <c r="F24" s="10">
        <v>1377237.88</v>
      </c>
      <c r="G24" s="10">
        <v>877874.9</v>
      </c>
      <c r="H24" s="10">
        <v>13251.05</v>
      </c>
      <c r="I24" s="6">
        <f t="shared" si="4"/>
        <v>2852530</v>
      </c>
      <c r="J24" s="10">
        <v>2852530</v>
      </c>
      <c r="K24" s="10">
        <v>0</v>
      </c>
      <c r="L24" s="10">
        <v>0</v>
      </c>
      <c r="M24" s="6">
        <v>0</v>
      </c>
      <c r="N24" s="6">
        <v>0</v>
      </c>
      <c r="O24" s="27"/>
      <c r="P24" s="26"/>
      <c r="Q24" s="26"/>
      <c r="R24" s="27"/>
      <c r="S24" s="27"/>
      <c r="T24" s="27"/>
      <c r="U24" s="27"/>
      <c r="V24" s="27"/>
      <c r="W24" s="27"/>
      <c r="X24" s="27"/>
      <c r="Y24" s="27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6"/>
      <c r="AK24" s="6"/>
    </row>
    <row r="25" spans="1:37" ht="14.1" customHeight="1" x14ac:dyDescent="0.25">
      <c r="A25" s="1" t="s">
        <v>62</v>
      </c>
      <c r="B25" s="1" t="s">
        <v>63</v>
      </c>
      <c r="C25" s="5">
        <f t="shared" si="2"/>
        <v>2952256.48</v>
      </c>
      <c r="D25" s="6">
        <f t="shared" si="3"/>
        <v>2136439.48</v>
      </c>
      <c r="E25" s="10">
        <v>612798.59</v>
      </c>
      <c r="F25" s="10">
        <v>626141.43999999994</v>
      </c>
      <c r="G25" s="10">
        <v>686659.25</v>
      </c>
      <c r="H25" s="10">
        <v>210840.2</v>
      </c>
      <c r="I25" s="6">
        <f t="shared" si="4"/>
        <v>815817</v>
      </c>
      <c r="J25" s="10">
        <v>815816</v>
      </c>
      <c r="K25" s="10">
        <v>1</v>
      </c>
      <c r="L25" s="10">
        <v>0</v>
      </c>
      <c r="M25" s="6">
        <v>0</v>
      </c>
      <c r="N25" s="6">
        <v>0</v>
      </c>
      <c r="O25" s="27"/>
      <c r="P25" s="26"/>
      <c r="Q25" s="26"/>
      <c r="R25" s="27"/>
      <c r="S25" s="27"/>
      <c r="T25" s="27"/>
      <c r="U25" s="27"/>
      <c r="V25" s="27"/>
      <c r="W25" s="27"/>
      <c r="X25" s="27"/>
      <c r="Y25" s="27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6"/>
      <c r="AK25" s="6"/>
    </row>
    <row r="26" spans="1:37" ht="14.1" customHeight="1" x14ac:dyDescent="0.25">
      <c r="A26" s="1" t="s">
        <v>64</v>
      </c>
      <c r="B26" s="1" t="s">
        <v>65</v>
      </c>
      <c r="C26" s="5">
        <f t="shared" si="2"/>
        <v>7485677.6099999994</v>
      </c>
      <c r="D26" s="6">
        <f t="shared" si="3"/>
        <v>3329483.26</v>
      </c>
      <c r="E26" s="10">
        <v>1722151.04</v>
      </c>
      <c r="F26" s="10">
        <v>885590.17</v>
      </c>
      <c r="G26" s="10">
        <v>638814.80000000005</v>
      </c>
      <c r="H26" s="10">
        <v>82927.25</v>
      </c>
      <c r="I26" s="6">
        <f t="shared" si="4"/>
        <v>4156194.35</v>
      </c>
      <c r="J26" s="10">
        <v>4156194.35</v>
      </c>
      <c r="K26" s="10">
        <v>0</v>
      </c>
      <c r="L26" s="10">
        <v>0</v>
      </c>
      <c r="M26" s="6">
        <v>0</v>
      </c>
      <c r="N26" s="6">
        <v>0</v>
      </c>
      <c r="O26" s="27"/>
      <c r="P26" s="26"/>
      <c r="Q26" s="26"/>
      <c r="R26" s="27"/>
      <c r="S26" s="27"/>
      <c r="T26" s="27"/>
      <c r="U26" s="27"/>
      <c r="V26" s="27"/>
      <c r="W26" s="27"/>
      <c r="X26" s="27"/>
      <c r="Y26" s="27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6"/>
      <c r="AK26" s="6"/>
    </row>
    <row r="27" spans="1:37" ht="14.1" customHeight="1" x14ac:dyDescent="0.25">
      <c r="A27" s="1" t="s">
        <v>66</v>
      </c>
      <c r="B27" s="1" t="s">
        <v>67</v>
      </c>
      <c r="C27" s="5">
        <f t="shared" si="2"/>
        <v>20398976.899999999</v>
      </c>
      <c r="D27" s="6">
        <f t="shared" si="3"/>
        <v>13220982.93</v>
      </c>
      <c r="E27" s="10">
        <v>2418732.42</v>
      </c>
      <c r="F27" s="10">
        <v>1869564.37</v>
      </c>
      <c r="G27" s="10">
        <v>8761946</v>
      </c>
      <c r="H27" s="10">
        <v>170740.14</v>
      </c>
      <c r="I27" s="6">
        <f t="shared" si="4"/>
        <v>7177993.9699999997</v>
      </c>
      <c r="J27" s="10">
        <v>7118993.9699999997</v>
      </c>
      <c r="K27" s="10">
        <v>59000</v>
      </c>
      <c r="L27" s="10">
        <v>0</v>
      </c>
      <c r="M27" s="6">
        <v>0</v>
      </c>
      <c r="N27" s="6">
        <v>0</v>
      </c>
      <c r="O27" s="27"/>
      <c r="P27" s="26"/>
      <c r="Q27" s="26"/>
      <c r="R27" s="27"/>
      <c r="S27" s="27"/>
      <c r="T27" s="27"/>
      <c r="U27" s="27"/>
      <c r="V27" s="27"/>
      <c r="W27" s="27"/>
      <c r="X27" s="27"/>
      <c r="Y27" s="27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6"/>
      <c r="AK27" s="6"/>
    </row>
    <row r="28" spans="1:37" ht="14.1" customHeight="1" x14ac:dyDescent="0.25">
      <c r="A28" s="1">
        <v>2053</v>
      </c>
      <c r="B28" s="1" t="s">
        <v>447</v>
      </c>
      <c r="C28" s="5">
        <f t="shared" ref="C28:C29" si="5">SUM(D28,I28,M28,N28)</f>
        <v>38103734.739999995</v>
      </c>
      <c r="D28" s="6">
        <f t="shared" ref="D28:D29" si="6">SUM(E28:H28)</f>
        <v>11355605.039999999</v>
      </c>
      <c r="E28" s="10">
        <v>4441000.42</v>
      </c>
      <c r="F28" s="10">
        <v>5682827.96</v>
      </c>
      <c r="G28" s="10">
        <v>161828.21</v>
      </c>
      <c r="H28" s="10">
        <v>1069948.45</v>
      </c>
      <c r="I28" s="6">
        <f t="shared" ref="I28:I29" si="7">SUM(J28:L28)</f>
        <v>26748129.699999999</v>
      </c>
      <c r="J28" s="10">
        <v>24488129.699999999</v>
      </c>
      <c r="K28" s="10">
        <v>2260000</v>
      </c>
      <c r="L28" s="10">
        <v>0</v>
      </c>
      <c r="M28" s="6">
        <v>0</v>
      </c>
      <c r="N28" s="6">
        <v>0</v>
      </c>
      <c r="O28" s="27"/>
      <c r="P28" s="26"/>
      <c r="Q28" s="26"/>
      <c r="R28" s="27"/>
      <c r="S28" s="27"/>
      <c r="T28" s="27"/>
      <c r="U28" s="27"/>
      <c r="V28" s="27"/>
      <c r="W28" s="27"/>
      <c r="X28" s="27"/>
      <c r="Y28" s="27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6"/>
      <c r="AK28" s="6"/>
    </row>
    <row r="29" spans="1:37" ht="14.1" customHeight="1" x14ac:dyDescent="0.25">
      <c r="A29" s="1">
        <v>2054</v>
      </c>
      <c r="B29" s="1" t="s">
        <v>450</v>
      </c>
      <c r="C29" s="5">
        <f t="shared" si="5"/>
        <v>116592362.79999998</v>
      </c>
      <c r="D29" s="6">
        <f t="shared" si="6"/>
        <v>40416398.059999995</v>
      </c>
      <c r="E29" s="10">
        <v>3901296.57</v>
      </c>
      <c r="F29" s="10">
        <v>9803131</v>
      </c>
      <c r="G29" s="10">
        <v>26559349.260000002</v>
      </c>
      <c r="H29" s="10">
        <v>152621.23000000001</v>
      </c>
      <c r="I29" s="6">
        <f t="shared" si="7"/>
        <v>76175964.739999995</v>
      </c>
      <c r="J29" s="10">
        <v>73074903.280000001</v>
      </c>
      <c r="K29" s="10">
        <v>3101061.46</v>
      </c>
      <c r="L29" s="10">
        <v>0</v>
      </c>
      <c r="M29" s="6">
        <v>0</v>
      </c>
      <c r="N29" s="6">
        <v>0</v>
      </c>
      <c r="O29" s="27"/>
      <c r="P29" s="26"/>
      <c r="Q29" s="26"/>
      <c r="R29" s="27"/>
      <c r="S29" s="27"/>
      <c r="T29" s="27"/>
      <c r="U29" s="27"/>
      <c r="V29" s="27"/>
      <c r="W29" s="27"/>
      <c r="X29" s="27"/>
      <c r="Y29" s="27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6"/>
      <c r="AK29" s="6"/>
    </row>
    <row r="30" spans="1:37" ht="14.1" customHeight="1" x14ac:dyDescent="0.25">
      <c r="A30" s="1">
        <v>2055</v>
      </c>
      <c r="B30" s="1" t="s">
        <v>451</v>
      </c>
      <c r="C30" s="5">
        <f t="shared" si="2"/>
        <v>29336984.880000003</v>
      </c>
      <c r="D30" s="6">
        <f t="shared" si="3"/>
        <v>7188913.7799999993</v>
      </c>
      <c r="E30" s="10">
        <v>2250845.15</v>
      </c>
      <c r="F30" s="10">
        <v>3692364.28</v>
      </c>
      <c r="G30" s="10">
        <v>1013322.1</v>
      </c>
      <c r="H30" s="10">
        <v>232382.25</v>
      </c>
      <c r="I30" s="6">
        <f t="shared" si="4"/>
        <v>22148071.100000001</v>
      </c>
      <c r="J30" s="10">
        <v>22148071.100000001</v>
      </c>
      <c r="K30" s="10">
        <v>0</v>
      </c>
      <c r="L30" s="10">
        <v>0</v>
      </c>
      <c r="M30" s="6">
        <v>0</v>
      </c>
      <c r="N30" s="6">
        <v>0</v>
      </c>
      <c r="O30" s="27"/>
      <c r="P30" s="26"/>
      <c r="Q30" s="26"/>
      <c r="R30" s="27"/>
      <c r="S30" s="27"/>
      <c r="T30" s="27"/>
      <c r="U30" s="27"/>
      <c r="V30" s="27"/>
      <c r="W30" s="27"/>
      <c r="X30" s="27"/>
      <c r="Y30" s="27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6"/>
      <c r="AK30" s="6"/>
    </row>
    <row r="31" spans="1:37" ht="14.1" customHeight="1" x14ac:dyDescent="0.25">
      <c r="C31" s="5"/>
      <c r="D31" s="6"/>
      <c r="E31" s="10"/>
      <c r="F31" s="10"/>
      <c r="G31" s="10"/>
      <c r="H31" s="10"/>
      <c r="I31" s="6"/>
      <c r="J31" s="10"/>
      <c r="K31" s="10"/>
      <c r="L31" s="10"/>
      <c r="M31" s="6"/>
      <c r="N31" s="6"/>
      <c r="O31" s="27"/>
      <c r="P31" s="26"/>
      <c r="Q31" s="26"/>
      <c r="R31" s="27"/>
      <c r="S31" s="27"/>
      <c r="T31" s="27"/>
      <c r="U31" s="27"/>
      <c r="V31" s="27"/>
      <c r="W31" s="27"/>
      <c r="X31" s="27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6"/>
      <c r="AK31" s="6"/>
    </row>
    <row r="32" spans="1:37" s="2" customFormat="1" ht="14.1" customHeight="1" x14ac:dyDescent="0.25">
      <c r="B32" s="2" t="s">
        <v>68</v>
      </c>
      <c r="C32" s="5">
        <f t="shared" ref="C32:N32" si="8">SUM(C33:C50)</f>
        <v>193561999.22</v>
      </c>
      <c r="D32" s="5">
        <f t="shared" si="8"/>
        <v>84310213.750000015</v>
      </c>
      <c r="E32" s="9">
        <f t="shared" si="8"/>
        <v>26334219.760000002</v>
      </c>
      <c r="F32" s="9">
        <f t="shared" si="8"/>
        <v>28887001.02</v>
      </c>
      <c r="G32" s="9">
        <f t="shared" si="8"/>
        <v>25809394.030000005</v>
      </c>
      <c r="H32" s="9">
        <f t="shared" si="8"/>
        <v>3279598.9400000004</v>
      </c>
      <c r="I32" s="5">
        <f t="shared" si="8"/>
        <v>109251785.47</v>
      </c>
      <c r="J32" s="9">
        <f t="shared" si="8"/>
        <v>109113163.56</v>
      </c>
      <c r="K32" s="9">
        <f t="shared" si="8"/>
        <v>138621.91</v>
      </c>
      <c r="L32" s="9">
        <f t="shared" si="8"/>
        <v>0</v>
      </c>
      <c r="M32" s="5">
        <f t="shared" si="8"/>
        <v>0</v>
      </c>
      <c r="N32" s="5">
        <f t="shared" si="8"/>
        <v>0</v>
      </c>
      <c r="O32" s="24"/>
      <c r="P32" s="25"/>
      <c r="Q32" s="25"/>
      <c r="R32" s="24"/>
      <c r="S32" s="24"/>
      <c r="T32" s="24"/>
      <c r="U32" s="24"/>
      <c r="V32" s="24"/>
      <c r="W32" s="24"/>
      <c r="X32" s="24"/>
      <c r="Y32" s="24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5"/>
      <c r="AK32" s="5"/>
    </row>
    <row r="33" spans="1:37" ht="12.75" customHeight="1" x14ac:dyDescent="0.25">
      <c r="A33" s="1" t="s">
        <v>69</v>
      </c>
      <c r="B33" s="1" t="s">
        <v>70</v>
      </c>
      <c r="C33" s="5">
        <f t="shared" si="2"/>
        <v>3544260.0700000003</v>
      </c>
      <c r="D33" s="6">
        <f t="shared" ref="D33:D50" si="9">SUM(E33:H33)</f>
        <v>2145784.87</v>
      </c>
      <c r="E33" s="10">
        <v>1322721.44</v>
      </c>
      <c r="F33" s="10">
        <v>281050.78000000003</v>
      </c>
      <c r="G33" s="10">
        <v>0</v>
      </c>
      <c r="H33" s="10">
        <v>542012.65</v>
      </c>
      <c r="I33" s="6">
        <f t="shared" ref="I33:I50" si="10">SUM(J33:L33)</f>
        <v>1398475.2</v>
      </c>
      <c r="J33" s="10">
        <v>1398471.2</v>
      </c>
      <c r="K33" s="10">
        <v>4</v>
      </c>
      <c r="L33" s="10">
        <v>0</v>
      </c>
      <c r="M33" s="6">
        <v>0</v>
      </c>
      <c r="N33" s="6">
        <v>0</v>
      </c>
      <c r="O33" s="27"/>
      <c r="P33" s="26"/>
      <c r="Q33" s="26"/>
      <c r="R33" s="27"/>
      <c r="S33" s="27"/>
      <c r="T33" s="27"/>
      <c r="U33" s="27"/>
      <c r="V33" s="27"/>
      <c r="W33" s="27"/>
      <c r="X33" s="27"/>
      <c r="Y33" s="27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6"/>
      <c r="AK33" s="6"/>
    </row>
    <row r="34" spans="1:37" ht="14.1" customHeight="1" x14ac:dyDescent="0.25">
      <c r="A34" s="1" t="s">
        <v>71</v>
      </c>
      <c r="B34" s="1" t="s">
        <v>72</v>
      </c>
      <c r="C34" s="5">
        <f t="shared" si="2"/>
        <v>5880725.2599999998</v>
      </c>
      <c r="D34" s="6">
        <f t="shared" si="9"/>
        <v>4024245.29</v>
      </c>
      <c r="E34" s="10">
        <v>1639655.59</v>
      </c>
      <c r="F34" s="10">
        <v>1812204.8</v>
      </c>
      <c r="G34" s="10">
        <v>528069.85</v>
      </c>
      <c r="H34" s="10">
        <v>44315.05</v>
      </c>
      <c r="I34" s="6">
        <f t="shared" si="10"/>
        <v>1856479.97</v>
      </c>
      <c r="J34" s="10">
        <v>1856477.97</v>
      </c>
      <c r="K34" s="10">
        <v>2</v>
      </c>
      <c r="L34" s="10">
        <v>0</v>
      </c>
      <c r="M34" s="6">
        <v>0</v>
      </c>
      <c r="N34" s="6">
        <v>0</v>
      </c>
      <c r="O34" s="27"/>
      <c r="P34" s="26"/>
      <c r="Q34" s="26"/>
      <c r="R34" s="27"/>
      <c r="S34" s="27"/>
      <c r="T34" s="27"/>
      <c r="U34" s="27"/>
      <c r="V34" s="27"/>
      <c r="W34" s="27"/>
      <c r="X34" s="27"/>
      <c r="Y34" s="27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6"/>
      <c r="AK34" s="6"/>
    </row>
    <row r="35" spans="1:37" ht="14.1" customHeight="1" x14ac:dyDescent="0.25">
      <c r="A35" s="1" t="s">
        <v>73</v>
      </c>
      <c r="B35" s="1" t="s">
        <v>74</v>
      </c>
      <c r="C35" s="5">
        <f t="shared" si="2"/>
        <v>1938564.3900000001</v>
      </c>
      <c r="D35" s="6">
        <f t="shared" si="9"/>
        <v>1172984.3</v>
      </c>
      <c r="E35" s="10">
        <v>580363.13</v>
      </c>
      <c r="F35" s="10">
        <v>285642.26</v>
      </c>
      <c r="G35" s="10">
        <v>264334.59999999998</v>
      </c>
      <c r="H35" s="10">
        <v>42644.31</v>
      </c>
      <c r="I35" s="6">
        <f t="shared" si="10"/>
        <v>765580.09</v>
      </c>
      <c r="J35" s="10">
        <v>740580.09</v>
      </c>
      <c r="K35" s="10">
        <v>25000</v>
      </c>
      <c r="L35" s="10">
        <v>0</v>
      </c>
      <c r="M35" s="6">
        <v>0</v>
      </c>
      <c r="N35" s="6">
        <v>0</v>
      </c>
      <c r="O35" s="27"/>
      <c r="P35" s="26"/>
      <c r="Q35" s="26"/>
      <c r="R35" s="27"/>
      <c r="S35" s="27"/>
      <c r="T35" s="27"/>
      <c r="U35" s="27"/>
      <c r="V35" s="27"/>
      <c r="W35" s="27"/>
      <c r="X35" s="27"/>
      <c r="Y35" s="27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6"/>
      <c r="AK35" s="6"/>
    </row>
    <row r="36" spans="1:37" ht="14.1" customHeight="1" x14ac:dyDescent="0.25">
      <c r="A36" s="1" t="s">
        <v>75</v>
      </c>
      <c r="B36" s="1" t="s">
        <v>76</v>
      </c>
      <c r="C36" s="5">
        <f t="shared" si="2"/>
        <v>3026456.83</v>
      </c>
      <c r="D36" s="6">
        <f t="shared" si="9"/>
        <v>1694947.2300000002</v>
      </c>
      <c r="E36" s="10">
        <v>843211.98</v>
      </c>
      <c r="F36" s="10">
        <v>356386.8</v>
      </c>
      <c r="G36" s="10">
        <v>488248.65</v>
      </c>
      <c r="H36" s="10">
        <v>7099.8</v>
      </c>
      <c r="I36" s="6">
        <f t="shared" si="10"/>
        <v>1331509.6000000001</v>
      </c>
      <c r="J36" s="10">
        <v>1330870.6000000001</v>
      </c>
      <c r="K36" s="10">
        <v>639</v>
      </c>
      <c r="L36" s="10">
        <v>0</v>
      </c>
      <c r="M36" s="6">
        <v>0</v>
      </c>
      <c r="N36" s="6">
        <v>0</v>
      </c>
      <c r="O36" s="27"/>
      <c r="P36" s="26"/>
      <c r="Q36" s="26"/>
      <c r="R36" s="27"/>
      <c r="S36" s="27"/>
      <c r="T36" s="27"/>
      <c r="U36" s="27"/>
      <c r="V36" s="27"/>
      <c r="W36" s="27"/>
      <c r="X36" s="27"/>
      <c r="Y36" s="27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6"/>
      <c r="AK36" s="6"/>
    </row>
    <row r="37" spans="1:37" ht="14.1" customHeight="1" x14ac:dyDescent="0.25">
      <c r="A37" s="1" t="s">
        <v>77</v>
      </c>
      <c r="B37" s="1" t="s">
        <v>78</v>
      </c>
      <c r="C37" s="5">
        <f t="shared" si="2"/>
        <v>7924358.3699999992</v>
      </c>
      <c r="D37" s="6">
        <f t="shared" si="9"/>
        <v>2608827.73</v>
      </c>
      <c r="E37" s="10">
        <v>1110084.1499999999</v>
      </c>
      <c r="F37" s="10">
        <v>1079737.96</v>
      </c>
      <c r="G37" s="10">
        <v>47303.35</v>
      </c>
      <c r="H37" s="10">
        <v>371702.27</v>
      </c>
      <c r="I37" s="6">
        <f t="shared" si="10"/>
        <v>5315530.6399999997</v>
      </c>
      <c r="J37" s="10">
        <v>5315530.6399999997</v>
      </c>
      <c r="K37" s="10">
        <v>0</v>
      </c>
      <c r="L37" s="10">
        <v>0</v>
      </c>
      <c r="M37" s="6">
        <v>0</v>
      </c>
      <c r="N37" s="6">
        <v>0</v>
      </c>
      <c r="O37" s="27"/>
      <c r="P37" s="26"/>
      <c r="Q37" s="26"/>
      <c r="R37" s="27"/>
      <c r="S37" s="27"/>
      <c r="T37" s="27"/>
      <c r="U37" s="27"/>
      <c r="V37" s="27"/>
      <c r="W37" s="27"/>
      <c r="X37" s="27"/>
      <c r="Y37" s="27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6"/>
      <c r="AK37" s="6"/>
    </row>
    <row r="38" spans="1:37" ht="14.1" customHeight="1" x14ac:dyDescent="0.25">
      <c r="A38" s="1" t="s">
        <v>79</v>
      </c>
      <c r="B38" s="1" t="s">
        <v>80</v>
      </c>
      <c r="C38" s="5">
        <f t="shared" si="2"/>
        <v>1830451.63</v>
      </c>
      <c r="D38" s="6">
        <f t="shared" si="9"/>
        <v>1634447.63</v>
      </c>
      <c r="E38" s="10">
        <v>1027373.79</v>
      </c>
      <c r="F38" s="10">
        <v>92389.59</v>
      </c>
      <c r="G38" s="10">
        <v>449806.6</v>
      </c>
      <c r="H38" s="10">
        <v>64877.65</v>
      </c>
      <c r="I38" s="6">
        <f t="shared" si="10"/>
        <v>196004</v>
      </c>
      <c r="J38" s="10">
        <v>196004</v>
      </c>
      <c r="K38" s="10">
        <v>0</v>
      </c>
      <c r="L38" s="10">
        <v>0</v>
      </c>
      <c r="M38" s="6">
        <v>0</v>
      </c>
      <c r="N38" s="6">
        <v>0</v>
      </c>
      <c r="O38" s="27"/>
      <c r="P38" s="26"/>
      <c r="Q38" s="26"/>
      <c r="R38" s="27"/>
      <c r="S38" s="27"/>
      <c r="T38" s="27"/>
      <c r="U38" s="27"/>
      <c r="V38" s="27"/>
      <c r="W38" s="27"/>
      <c r="X38" s="27"/>
      <c r="Y38" s="27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6"/>
      <c r="AK38" s="6"/>
    </row>
    <row r="39" spans="1:37" ht="14.1" customHeight="1" x14ac:dyDescent="0.25">
      <c r="A39" s="1" t="s">
        <v>81</v>
      </c>
      <c r="B39" s="1" t="s">
        <v>82</v>
      </c>
      <c r="C39" s="5">
        <f t="shared" si="2"/>
        <v>664188.68999999994</v>
      </c>
      <c r="D39" s="6">
        <f t="shared" si="9"/>
        <v>399242.81</v>
      </c>
      <c r="E39" s="10">
        <v>171305.57</v>
      </c>
      <c r="F39" s="10">
        <v>169020.29</v>
      </c>
      <c r="G39" s="10">
        <v>46120</v>
      </c>
      <c r="H39" s="10">
        <v>12796.95</v>
      </c>
      <c r="I39" s="6">
        <f t="shared" si="10"/>
        <v>264945.88</v>
      </c>
      <c r="J39" s="10">
        <v>202769.97</v>
      </c>
      <c r="K39" s="10">
        <v>62175.91</v>
      </c>
      <c r="L39" s="10">
        <v>0</v>
      </c>
      <c r="M39" s="6">
        <v>0</v>
      </c>
      <c r="N39" s="6">
        <v>0</v>
      </c>
      <c r="O39" s="27"/>
      <c r="P39" s="26"/>
      <c r="Q39" s="26"/>
      <c r="R39" s="27"/>
      <c r="S39" s="27"/>
      <c r="T39" s="27"/>
      <c r="U39" s="27"/>
      <c r="V39" s="27"/>
      <c r="W39" s="27"/>
      <c r="X39" s="27"/>
      <c r="Y39" s="27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6"/>
      <c r="AK39" s="6"/>
    </row>
    <row r="40" spans="1:37" ht="14.1" customHeight="1" x14ac:dyDescent="0.25">
      <c r="A40" s="1" t="s">
        <v>83</v>
      </c>
      <c r="B40" s="1" t="s">
        <v>84</v>
      </c>
      <c r="C40" s="5">
        <f t="shared" si="2"/>
        <v>2178107.65</v>
      </c>
      <c r="D40" s="6">
        <f t="shared" si="9"/>
        <v>1252107.6499999999</v>
      </c>
      <c r="E40" s="10">
        <v>239771.26</v>
      </c>
      <c r="F40" s="10">
        <v>874705.52</v>
      </c>
      <c r="G40" s="10">
        <v>22118.720000000001</v>
      </c>
      <c r="H40" s="10">
        <v>115512.15</v>
      </c>
      <c r="I40" s="6">
        <f t="shared" si="10"/>
        <v>926000</v>
      </c>
      <c r="J40" s="10">
        <v>926000</v>
      </c>
      <c r="K40" s="10">
        <v>0</v>
      </c>
      <c r="L40" s="10">
        <v>0</v>
      </c>
      <c r="M40" s="6">
        <v>0</v>
      </c>
      <c r="N40" s="6">
        <v>0</v>
      </c>
      <c r="O40" s="27"/>
      <c r="P40" s="26"/>
      <c r="Q40" s="26"/>
      <c r="R40" s="27"/>
      <c r="S40" s="27"/>
      <c r="T40" s="27"/>
      <c r="U40" s="27"/>
      <c r="V40" s="27"/>
      <c r="W40" s="27"/>
      <c r="X40" s="27"/>
      <c r="Y40" s="27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6"/>
      <c r="AK40" s="6"/>
    </row>
    <row r="41" spans="1:37" ht="14.1" customHeight="1" x14ac:dyDescent="0.25">
      <c r="A41" s="1" t="s">
        <v>85</v>
      </c>
      <c r="B41" s="1" t="s">
        <v>86</v>
      </c>
      <c r="C41" s="5">
        <f t="shared" si="2"/>
        <v>5590132.2600000007</v>
      </c>
      <c r="D41" s="6">
        <f t="shared" si="9"/>
        <v>2979950.7200000007</v>
      </c>
      <c r="E41" s="10">
        <v>1466652.56</v>
      </c>
      <c r="F41" s="10">
        <v>1229212.01</v>
      </c>
      <c r="G41" s="10">
        <v>282333.2</v>
      </c>
      <c r="H41" s="10">
        <v>1752.95</v>
      </c>
      <c r="I41" s="6">
        <f t="shared" si="10"/>
        <v>2610181.54</v>
      </c>
      <c r="J41" s="10">
        <v>2610181.54</v>
      </c>
      <c r="K41" s="10">
        <v>0</v>
      </c>
      <c r="L41" s="10">
        <v>0</v>
      </c>
      <c r="M41" s="6">
        <v>0</v>
      </c>
      <c r="N41" s="6">
        <v>0</v>
      </c>
      <c r="O41" s="27"/>
      <c r="P41" s="26"/>
      <c r="Q41" s="26"/>
      <c r="R41" s="27"/>
      <c r="S41" s="27"/>
      <c r="T41" s="27"/>
      <c r="U41" s="27"/>
      <c r="V41" s="27"/>
      <c r="W41" s="27"/>
      <c r="X41" s="27"/>
      <c r="Y41" s="27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6"/>
      <c r="AK41" s="6"/>
    </row>
    <row r="42" spans="1:37" ht="14.1" customHeight="1" x14ac:dyDescent="0.25">
      <c r="A42" s="1" t="s">
        <v>87</v>
      </c>
      <c r="B42" s="1" t="s">
        <v>88</v>
      </c>
      <c r="C42" s="5">
        <f t="shared" si="2"/>
        <v>4624053.8099999996</v>
      </c>
      <c r="D42" s="6">
        <f t="shared" si="9"/>
        <v>1729478.72</v>
      </c>
      <c r="E42" s="10">
        <v>110698.11</v>
      </c>
      <c r="F42" s="10">
        <v>460006.67</v>
      </c>
      <c r="G42" s="10">
        <v>664247.18999999994</v>
      </c>
      <c r="H42" s="10">
        <v>494526.75</v>
      </c>
      <c r="I42" s="6">
        <f t="shared" si="10"/>
        <v>2894575.09</v>
      </c>
      <c r="J42" s="10">
        <v>2894574.09</v>
      </c>
      <c r="K42" s="10">
        <v>1</v>
      </c>
      <c r="L42" s="10">
        <v>0</v>
      </c>
      <c r="M42" s="6">
        <v>0</v>
      </c>
      <c r="N42" s="6">
        <v>0</v>
      </c>
      <c r="O42" s="27"/>
      <c r="P42" s="26"/>
      <c r="Q42" s="26"/>
      <c r="R42" s="27"/>
      <c r="S42" s="27"/>
      <c r="T42" s="27"/>
      <c r="U42" s="27"/>
      <c r="V42" s="27"/>
      <c r="W42" s="27"/>
      <c r="X42" s="27"/>
      <c r="Y42" s="27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6"/>
      <c r="AK42" s="6"/>
    </row>
    <row r="43" spans="1:37" ht="14.1" customHeight="1" x14ac:dyDescent="0.25">
      <c r="A43" s="1" t="s">
        <v>89</v>
      </c>
      <c r="B43" s="1" t="s">
        <v>90</v>
      </c>
      <c r="C43" s="5">
        <f t="shared" si="2"/>
        <v>37535468.269999996</v>
      </c>
      <c r="D43" s="6">
        <f t="shared" si="9"/>
        <v>21048302.52</v>
      </c>
      <c r="E43" s="10">
        <v>4594982.25</v>
      </c>
      <c r="F43" s="10">
        <v>4652486.92</v>
      </c>
      <c r="G43" s="10">
        <v>11480894.050000001</v>
      </c>
      <c r="H43" s="10">
        <v>319939.3</v>
      </c>
      <c r="I43" s="6">
        <f t="shared" si="10"/>
        <v>16487165.75</v>
      </c>
      <c r="J43" s="10">
        <v>16487165.75</v>
      </c>
      <c r="K43" s="10">
        <v>0</v>
      </c>
      <c r="L43" s="10">
        <v>0</v>
      </c>
      <c r="M43" s="6">
        <v>0</v>
      </c>
      <c r="N43" s="6">
        <v>0</v>
      </c>
      <c r="O43" s="27"/>
      <c r="P43" s="26"/>
      <c r="Q43" s="26"/>
      <c r="R43" s="27"/>
      <c r="S43" s="27"/>
      <c r="T43" s="27"/>
      <c r="U43" s="27"/>
      <c r="V43" s="27"/>
      <c r="W43" s="27"/>
      <c r="X43" s="27"/>
      <c r="Y43" s="27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6"/>
      <c r="AK43" s="6"/>
    </row>
    <row r="44" spans="1:37" ht="14.1" customHeight="1" x14ac:dyDescent="0.25">
      <c r="A44" s="1" t="s">
        <v>91</v>
      </c>
      <c r="B44" s="1" t="s">
        <v>92</v>
      </c>
      <c r="C44" s="5">
        <f t="shared" si="2"/>
        <v>7739696.4199999999</v>
      </c>
      <c r="D44" s="6">
        <f t="shared" si="9"/>
        <v>4656557.95</v>
      </c>
      <c r="E44" s="10">
        <v>1196222.44</v>
      </c>
      <c r="F44" s="10">
        <v>2421640.35</v>
      </c>
      <c r="G44" s="10">
        <v>885853.3</v>
      </c>
      <c r="H44" s="10">
        <v>152841.85999999999</v>
      </c>
      <c r="I44" s="6">
        <f t="shared" si="10"/>
        <v>3083138.47</v>
      </c>
      <c r="J44" s="10">
        <v>3032338.47</v>
      </c>
      <c r="K44" s="10">
        <v>50800</v>
      </c>
      <c r="L44" s="10">
        <v>0</v>
      </c>
      <c r="M44" s="6">
        <v>0</v>
      </c>
      <c r="N44" s="6">
        <v>0</v>
      </c>
      <c r="O44" s="27"/>
      <c r="P44" s="26"/>
      <c r="Q44" s="26"/>
      <c r="R44" s="27"/>
      <c r="S44" s="27"/>
      <c r="T44" s="27"/>
      <c r="U44" s="27"/>
      <c r="V44" s="27"/>
      <c r="W44" s="27"/>
      <c r="X44" s="27"/>
      <c r="Y44" s="27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6"/>
      <c r="AK44" s="6"/>
    </row>
    <row r="45" spans="1:37" ht="14.1" customHeight="1" x14ac:dyDescent="0.25">
      <c r="A45" s="1" t="s">
        <v>93</v>
      </c>
      <c r="B45" s="1" t="s">
        <v>94</v>
      </c>
      <c r="C45" s="5">
        <f t="shared" si="2"/>
        <v>26446653.07</v>
      </c>
      <c r="D45" s="6">
        <f t="shared" si="9"/>
        <v>15790547.469999999</v>
      </c>
      <c r="E45" s="10">
        <v>5117508</v>
      </c>
      <c r="F45" s="10">
        <v>2151369.65</v>
      </c>
      <c r="G45" s="10">
        <v>8430347.1199999992</v>
      </c>
      <c r="H45" s="10">
        <v>91322.7</v>
      </c>
      <c r="I45" s="6">
        <f t="shared" si="10"/>
        <v>10656105.6</v>
      </c>
      <c r="J45" s="10">
        <v>10656105.6</v>
      </c>
      <c r="K45" s="10">
        <v>0</v>
      </c>
      <c r="L45" s="10">
        <v>0</v>
      </c>
      <c r="M45" s="6">
        <v>0</v>
      </c>
      <c r="N45" s="6">
        <v>0</v>
      </c>
      <c r="O45" s="27"/>
      <c r="P45" s="26"/>
      <c r="Q45" s="26"/>
      <c r="R45" s="27"/>
      <c r="S45" s="27"/>
      <c r="T45" s="27"/>
      <c r="U45" s="27"/>
      <c r="V45" s="27"/>
      <c r="W45" s="27"/>
      <c r="X45" s="27"/>
      <c r="Y45" s="27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6"/>
      <c r="AK45" s="6"/>
    </row>
    <row r="46" spans="1:37" ht="14.1" customHeight="1" x14ac:dyDescent="0.25">
      <c r="A46" s="1" t="s">
        <v>95</v>
      </c>
      <c r="B46" s="1" t="s">
        <v>96</v>
      </c>
      <c r="C46" s="5">
        <f t="shared" si="2"/>
        <v>32484552.280000001</v>
      </c>
      <c r="D46" s="6">
        <f t="shared" si="9"/>
        <v>6811217.8300000001</v>
      </c>
      <c r="E46" s="10">
        <v>2474914.5699999998</v>
      </c>
      <c r="F46" s="10">
        <v>3533240.01</v>
      </c>
      <c r="G46" s="10">
        <v>485202</v>
      </c>
      <c r="H46" s="10">
        <v>317861.25</v>
      </c>
      <c r="I46" s="6">
        <f t="shared" si="10"/>
        <v>25673334.449999999</v>
      </c>
      <c r="J46" s="10">
        <v>25673334.449999999</v>
      </c>
      <c r="K46" s="10">
        <v>0</v>
      </c>
      <c r="L46" s="10">
        <v>0</v>
      </c>
      <c r="M46" s="6">
        <v>0</v>
      </c>
      <c r="N46" s="6">
        <v>0</v>
      </c>
      <c r="O46" s="27"/>
      <c r="P46" s="26"/>
      <c r="Q46" s="26"/>
      <c r="R46" s="27"/>
      <c r="S46" s="27"/>
      <c r="T46" s="27"/>
      <c r="U46" s="27"/>
      <c r="V46" s="27"/>
      <c r="W46" s="27"/>
      <c r="X46" s="27"/>
      <c r="Y46" s="27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6"/>
      <c r="AK46" s="6"/>
    </row>
    <row r="47" spans="1:37" ht="14.1" customHeight="1" x14ac:dyDescent="0.25">
      <c r="A47" s="1" t="s">
        <v>97</v>
      </c>
      <c r="B47" s="1" t="s">
        <v>98</v>
      </c>
      <c r="C47" s="5">
        <f t="shared" si="2"/>
        <v>14132867.390000001</v>
      </c>
      <c r="D47" s="6">
        <f t="shared" si="9"/>
        <v>4637393.290000001</v>
      </c>
      <c r="E47" s="10">
        <v>668961.89</v>
      </c>
      <c r="F47" s="10">
        <v>2583799.8199999998</v>
      </c>
      <c r="G47" s="10">
        <v>1166735.1000000001</v>
      </c>
      <c r="H47" s="10">
        <v>217896.48</v>
      </c>
      <c r="I47" s="6">
        <f t="shared" si="10"/>
        <v>9495474.0999999996</v>
      </c>
      <c r="J47" s="10">
        <v>9495474.0999999996</v>
      </c>
      <c r="K47" s="10">
        <v>0</v>
      </c>
      <c r="L47" s="10">
        <v>0</v>
      </c>
      <c r="M47" s="6">
        <v>0</v>
      </c>
      <c r="N47" s="6">
        <v>0</v>
      </c>
      <c r="O47" s="27"/>
      <c r="P47" s="26"/>
      <c r="Q47" s="26"/>
      <c r="R47" s="27"/>
      <c r="S47" s="27"/>
      <c r="T47" s="27"/>
      <c r="U47" s="27"/>
      <c r="V47" s="27"/>
      <c r="W47" s="27"/>
      <c r="X47" s="27"/>
      <c r="Y47" s="27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6"/>
      <c r="AK47" s="6"/>
    </row>
    <row r="48" spans="1:37" ht="14.1" customHeight="1" x14ac:dyDescent="0.25">
      <c r="A48" s="1" t="s">
        <v>99</v>
      </c>
      <c r="B48" s="1" t="s">
        <v>100</v>
      </c>
      <c r="C48" s="5">
        <f t="shared" si="2"/>
        <v>11982342.07</v>
      </c>
      <c r="D48" s="6">
        <f t="shared" si="9"/>
        <v>4210625.34</v>
      </c>
      <c r="E48" s="10">
        <v>2236633.35</v>
      </c>
      <c r="F48" s="10">
        <v>1882489.44</v>
      </c>
      <c r="G48" s="10">
        <v>60906.3</v>
      </c>
      <c r="H48" s="10">
        <v>30596.25</v>
      </c>
      <c r="I48" s="6">
        <f t="shared" si="10"/>
        <v>7771716.7300000004</v>
      </c>
      <c r="J48" s="10">
        <v>7771716.7300000004</v>
      </c>
      <c r="K48" s="10">
        <v>0</v>
      </c>
      <c r="L48" s="10">
        <v>0</v>
      </c>
      <c r="M48" s="6">
        <v>0</v>
      </c>
      <c r="N48" s="6">
        <v>0</v>
      </c>
      <c r="O48" s="27"/>
      <c r="P48" s="26"/>
      <c r="Q48" s="26"/>
      <c r="R48" s="27"/>
      <c r="S48" s="27"/>
      <c r="T48" s="27"/>
      <c r="U48" s="27"/>
      <c r="V48" s="27"/>
      <c r="W48" s="27"/>
      <c r="X48" s="27"/>
      <c r="Y48" s="27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6"/>
      <c r="AK48" s="6"/>
    </row>
    <row r="49" spans="1:37" ht="14.1" customHeight="1" x14ac:dyDescent="0.25">
      <c r="A49" s="1" t="s">
        <v>101</v>
      </c>
      <c r="B49" s="1" t="s">
        <v>102</v>
      </c>
      <c r="C49" s="5">
        <f t="shared" si="2"/>
        <v>8892946.3599999994</v>
      </c>
      <c r="D49" s="6">
        <f t="shared" si="9"/>
        <v>2790561.5300000003</v>
      </c>
      <c r="E49" s="10">
        <v>869480.07</v>
      </c>
      <c r="F49" s="10">
        <v>1498295.81</v>
      </c>
      <c r="G49" s="10">
        <v>352532.95</v>
      </c>
      <c r="H49" s="10">
        <v>70252.7</v>
      </c>
      <c r="I49" s="6">
        <f t="shared" si="10"/>
        <v>6102384.8300000001</v>
      </c>
      <c r="J49" s="10">
        <v>6102384.8300000001</v>
      </c>
      <c r="K49" s="10">
        <v>0</v>
      </c>
      <c r="L49" s="10">
        <v>0</v>
      </c>
      <c r="M49" s="6">
        <v>0</v>
      </c>
      <c r="N49" s="6">
        <v>0</v>
      </c>
      <c r="O49" s="27"/>
      <c r="P49" s="26"/>
      <c r="Q49" s="26"/>
      <c r="R49" s="27"/>
      <c r="S49" s="27"/>
      <c r="T49" s="27"/>
      <c r="U49" s="27"/>
      <c r="V49" s="27"/>
      <c r="W49" s="27"/>
      <c r="X49" s="27"/>
      <c r="Y49" s="27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6"/>
      <c r="AK49" s="6"/>
    </row>
    <row r="50" spans="1:37" ht="14.1" customHeight="1" x14ac:dyDescent="0.25">
      <c r="A50" s="1">
        <v>2117</v>
      </c>
      <c r="B50" s="1" t="s">
        <v>453</v>
      </c>
      <c r="C50" s="5">
        <f t="shared" si="2"/>
        <v>17146174.399999999</v>
      </c>
      <c r="D50" s="6">
        <f t="shared" si="9"/>
        <v>4722990.87</v>
      </c>
      <c r="E50" s="10">
        <v>663679.61</v>
      </c>
      <c r="F50" s="10">
        <v>3523322.34</v>
      </c>
      <c r="G50" s="10">
        <v>154341.04999999999</v>
      </c>
      <c r="H50" s="10">
        <v>381647.87</v>
      </c>
      <c r="I50" s="6">
        <f t="shared" si="10"/>
        <v>12423183.529999999</v>
      </c>
      <c r="J50" s="10">
        <v>12423183.529999999</v>
      </c>
      <c r="K50" s="10">
        <v>0</v>
      </c>
      <c r="L50" s="10">
        <v>0</v>
      </c>
      <c r="M50" s="6">
        <v>0</v>
      </c>
      <c r="N50" s="6">
        <v>0</v>
      </c>
      <c r="O50" s="27"/>
      <c r="P50" s="26"/>
      <c r="Q50" s="26"/>
      <c r="R50" s="27"/>
      <c r="S50" s="27"/>
      <c r="T50" s="27"/>
      <c r="U50" s="27"/>
      <c r="V50" s="27"/>
      <c r="W50" s="27"/>
      <c r="X50" s="27"/>
      <c r="Y50" s="27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6"/>
      <c r="AK50" s="6"/>
    </row>
    <row r="51" spans="1:37" ht="14.1" customHeight="1" x14ac:dyDescent="0.25">
      <c r="C51" s="5"/>
      <c r="D51" s="6"/>
      <c r="E51" s="10"/>
      <c r="F51" s="10"/>
      <c r="G51" s="10"/>
      <c r="H51" s="10"/>
      <c r="I51" s="6"/>
      <c r="J51" s="10"/>
      <c r="K51" s="10"/>
      <c r="L51" s="10"/>
      <c r="M51" s="6"/>
      <c r="N51" s="6"/>
      <c r="O51" s="27"/>
      <c r="P51" s="26"/>
      <c r="Q51" s="26"/>
      <c r="R51" s="27"/>
      <c r="S51" s="27"/>
      <c r="T51" s="27"/>
      <c r="U51" s="27"/>
      <c r="V51" s="27"/>
      <c r="W51" s="27"/>
      <c r="X51" s="27"/>
      <c r="Y51" s="27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6"/>
      <c r="AK51" s="6"/>
    </row>
    <row r="52" spans="1:37" s="2" customFormat="1" ht="14.1" customHeight="1" x14ac:dyDescent="0.25">
      <c r="B52" s="2" t="s">
        <v>103</v>
      </c>
      <c r="C52" s="5">
        <f t="shared" ref="C52:N52" si="11">SUM(C53:C77)</f>
        <v>500387471.27999997</v>
      </c>
      <c r="D52" s="5">
        <f t="shared" si="11"/>
        <v>221841717.74000001</v>
      </c>
      <c r="E52" s="9">
        <f t="shared" si="11"/>
        <v>63707617.429999992</v>
      </c>
      <c r="F52" s="9">
        <f t="shared" si="11"/>
        <v>51721460.899999991</v>
      </c>
      <c r="G52" s="9">
        <f t="shared" si="11"/>
        <v>91755737.569999993</v>
      </c>
      <c r="H52" s="9">
        <f t="shared" si="11"/>
        <v>14656901.839999998</v>
      </c>
      <c r="I52" s="5">
        <f t="shared" si="11"/>
        <v>278415021.63999999</v>
      </c>
      <c r="J52" s="9">
        <f t="shared" si="11"/>
        <v>275113887.61000001</v>
      </c>
      <c r="K52" s="9">
        <f t="shared" si="11"/>
        <v>3301134.0300000007</v>
      </c>
      <c r="L52" s="9">
        <f t="shared" si="11"/>
        <v>0</v>
      </c>
      <c r="M52" s="5">
        <f t="shared" si="11"/>
        <v>130731.9</v>
      </c>
      <c r="N52" s="5">
        <f t="shared" si="11"/>
        <v>0</v>
      </c>
      <c r="O52" s="24"/>
      <c r="P52" s="25"/>
      <c r="Q52" s="25"/>
      <c r="R52" s="24"/>
      <c r="S52" s="24"/>
      <c r="T52" s="24"/>
      <c r="U52" s="24"/>
      <c r="V52" s="24"/>
      <c r="W52" s="24"/>
      <c r="X52" s="24"/>
      <c r="Y52" s="24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5"/>
      <c r="AK52" s="5"/>
    </row>
    <row r="53" spans="1:37" ht="14.1" customHeight="1" x14ac:dyDescent="0.25">
      <c r="A53" s="1" t="s">
        <v>104</v>
      </c>
      <c r="B53" s="1" t="s">
        <v>105</v>
      </c>
      <c r="C53" s="5">
        <f t="shared" si="2"/>
        <v>12679614.84</v>
      </c>
      <c r="D53" s="6">
        <f t="shared" ref="D53:D77" si="12">SUM(E53:H53)</f>
        <v>6569218.629999999</v>
      </c>
      <c r="E53" s="10">
        <v>1818520.08</v>
      </c>
      <c r="F53" s="10">
        <v>1299636.0900000001</v>
      </c>
      <c r="G53" s="10">
        <v>3339104.44</v>
      </c>
      <c r="H53" s="10">
        <v>111958.02</v>
      </c>
      <c r="I53" s="6">
        <f t="shared" ref="I53:I77" si="13">SUM(J53:L53)</f>
        <v>6110396.21</v>
      </c>
      <c r="J53" s="10">
        <v>6110226.21</v>
      </c>
      <c r="K53" s="10">
        <v>170</v>
      </c>
      <c r="L53" s="10">
        <v>0</v>
      </c>
      <c r="M53" s="6">
        <v>0</v>
      </c>
      <c r="N53" s="6">
        <v>0</v>
      </c>
      <c r="O53" s="27"/>
      <c r="P53" s="26"/>
      <c r="Q53" s="26"/>
      <c r="R53" s="27"/>
      <c r="S53" s="27"/>
      <c r="T53" s="27"/>
      <c r="U53" s="27"/>
      <c r="V53" s="27"/>
      <c r="W53" s="27"/>
      <c r="X53" s="27"/>
      <c r="Y53" s="27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6"/>
      <c r="AK53" s="6"/>
    </row>
    <row r="54" spans="1:37" ht="14.1" customHeight="1" x14ac:dyDescent="0.25">
      <c r="A54" s="1" t="s">
        <v>106</v>
      </c>
      <c r="B54" s="1" t="s">
        <v>107</v>
      </c>
      <c r="C54" s="5">
        <f t="shared" si="2"/>
        <v>14797018.24</v>
      </c>
      <c r="D54" s="6">
        <f t="shared" si="12"/>
        <v>9476954.9900000002</v>
      </c>
      <c r="E54" s="10">
        <v>2061681.71</v>
      </c>
      <c r="F54" s="10">
        <v>2791280.88</v>
      </c>
      <c r="G54" s="10">
        <v>4586497.25</v>
      </c>
      <c r="H54" s="10">
        <v>37495.15</v>
      </c>
      <c r="I54" s="6">
        <f t="shared" si="13"/>
        <v>5320063.25</v>
      </c>
      <c r="J54" s="10">
        <v>5310063.25</v>
      </c>
      <c r="K54" s="10">
        <v>10000</v>
      </c>
      <c r="L54" s="10">
        <v>0</v>
      </c>
      <c r="M54" s="6">
        <v>0</v>
      </c>
      <c r="N54" s="6">
        <v>0</v>
      </c>
      <c r="O54" s="27"/>
      <c r="P54" s="26"/>
      <c r="Q54" s="26"/>
      <c r="R54" s="27"/>
      <c r="S54" s="27"/>
      <c r="T54" s="27"/>
      <c r="U54" s="27"/>
      <c r="V54" s="27"/>
      <c r="W54" s="27"/>
      <c r="X54" s="27"/>
      <c r="Y54" s="27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6"/>
      <c r="AK54" s="6"/>
    </row>
    <row r="55" spans="1:37" ht="14.1" customHeight="1" x14ac:dyDescent="0.25">
      <c r="A55" s="1" t="s">
        <v>108</v>
      </c>
      <c r="B55" s="1" t="s">
        <v>109</v>
      </c>
      <c r="C55" s="5">
        <f t="shared" si="2"/>
        <v>4602214.54</v>
      </c>
      <c r="D55" s="6">
        <f t="shared" si="12"/>
        <v>3101818.39</v>
      </c>
      <c r="E55" s="10">
        <v>2130935.85</v>
      </c>
      <c r="F55" s="10">
        <v>757313.9</v>
      </c>
      <c r="G55" s="10">
        <v>0</v>
      </c>
      <c r="H55" s="10">
        <v>213568.64000000001</v>
      </c>
      <c r="I55" s="6">
        <f t="shared" si="13"/>
        <v>1500396.15</v>
      </c>
      <c r="J55" s="10">
        <v>1500396.15</v>
      </c>
      <c r="K55" s="10">
        <v>0</v>
      </c>
      <c r="L55" s="10">
        <v>0</v>
      </c>
      <c r="M55" s="6">
        <v>0</v>
      </c>
      <c r="N55" s="6">
        <v>0</v>
      </c>
      <c r="O55" s="27"/>
      <c r="P55" s="26"/>
      <c r="Q55" s="26"/>
      <c r="R55" s="27"/>
      <c r="S55" s="27"/>
      <c r="T55" s="27"/>
      <c r="U55" s="27"/>
      <c r="V55" s="27"/>
      <c r="W55" s="27"/>
      <c r="X55" s="27"/>
      <c r="Y55" s="27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6"/>
      <c r="AK55" s="6"/>
    </row>
    <row r="56" spans="1:37" ht="14.1" customHeight="1" x14ac:dyDescent="0.25">
      <c r="A56" s="1" t="s">
        <v>110</v>
      </c>
      <c r="B56" s="1" t="s">
        <v>111</v>
      </c>
      <c r="C56" s="5">
        <f t="shared" si="2"/>
        <v>24210263.170000002</v>
      </c>
      <c r="D56" s="6">
        <f t="shared" si="12"/>
        <v>10134391.42</v>
      </c>
      <c r="E56" s="10">
        <v>3456852.99</v>
      </c>
      <c r="F56" s="10">
        <v>4866858.71</v>
      </c>
      <c r="G56" s="10">
        <v>904492.25</v>
      </c>
      <c r="H56" s="10">
        <v>906187.47</v>
      </c>
      <c r="I56" s="6">
        <f t="shared" si="13"/>
        <v>14075871.75</v>
      </c>
      <c r="J56" s="10">
        <v>14068449.449999999</v>
      </c>
      <c r="K56" s="10">
        <v>7422.3</v>
      </c>
      <c r="L56" s="10">
        <v>0</v>
      </c>
      <c r="M56" s="6">
        <v>0</v>
      </c>
      <c r="N56" s="6">
        <v>0</v>
      </c>
      <c r="O56" s="27"/>
      <c r="P56" s="26"/>
      <c r="Q56" s="26"/>
      <c r="R56" s="27"/>
      <c r="S56" s="27"/>
      <c r="T56" s="27"/>
      <c r="U56" s="27"/>
      <c r="V56" s="27"/>
      <c r="W56" s="27"/>
      <c r="X56" s="27"/>
      <c r="Y56" s="27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6"/>
      <c r="AK56" s="6"/>
    </row>
    <row r="57" spans="1:37" ht="14.1" customHeight="1" x14ac:dyDescent="0.25">
      <c r="A57" s="1" t="s">
        <v>112</v>
      </c>
      <c r="B57" s="1" t="s">
        <v>113</v>
      </c>
      <c r="C57" s="5">
        <f t="shared" si="2"/>
        <v>187128949.14999998</v>
      </c>
      <c r="D57" s="6">
        <f t="shared" si="12"/>
        <v>82941087.539999992</v>
      </c>
      <c r="E57" s="10">
        <v>9740050.4700000007</v>
      </c>
      <c r="F57" s="10">
        <v>21277586.219999999</v>
      </c>
      <c r="G57" s="10">
        <v>51365756.299999997</v>
      </c>
      <c r="H57" s="10">
        <v>557694.55000000005</v>
      </c>
      <c r="I57" s="6">
        <f t="shared" si="13"/>
        <v>104187861.61</v>
      </c>
      <c r="J57" s="10">
        <v>102554652.61</v>
      </c>
      <c r="K57" s="10">
        <v>1633209</v>
      </c>
      <c r="L57" s="10">
        <v>0</v>
      </c>
      <c r="M57" s="6">
        <v>0</v>
      </c>
      <c r="N57" s="6">
        <v>0</v>
      </c>
      <c r="O57" s="27"/>
      <c r="P57" s="26"/>
      <c r="Q57" s="26"/>
      <c r="R57" s="27"/>
      <c r="S57" s="27"/>
      <c r="T57" s="27"/>
      <c r="U57" s="27"/>
      <c r="V57" s="27"/>
      <c r="W57" s="27"/>
      <c r="X57" s="27"/>
      <c r="Y57" s="27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6"/>
      <c r="AK57" s="6"/>
    </row>
    <row r="58" spans="1:37" ht="14.1" customHeight="1" x14ac:dyDescent="0.25">
      <c r="A58" s="1" t="s">
        <v>114</v>
      </c>
      <c r="B58" s="1" t="s">
        <v>115</v>
      </c>
      <c r="C58" s="5">
        <f t="shared" si="2"/>
        <v>3361846.27</v>
      </c>
      <c r="D58" s="6">
        <f t="shared" si="12"/>
        <v>1451559.77</v>
      </c>
      <c r="E58" s="10">
        <v>776055.12</v>
      </c>
      <c r="F58" s="10">
        <v>437679.3</v>
      </c>
      <c r="G58" s="10">
        <v>217496.6</v>
      </c>
      <c r="H58" s="10">
        <v>20328.75</v>
      </c>
      <c r="I58" s="6">
        <f t="shared" si="13"/>
        <v>1910286.5</v>
      </c>
      <c r="J58" s="10">
        <v>1900155.4</v>
      </c>
      <c r="K58" s="10">
        <v>10131.1</v>
      </c>
      <c r="L58" s="10">
        <v>0</v>
      </c>
      <c r="M58" s="6">
        <v>0</v>
      </c>
      <c r="N58" s="6">
        <v>0</v>
      </c>
      <c r="O58" s="27"/>
      <c r="P58" s="26"/>
      <c r="Q58" s="26"/>
      <c r="R58" s="27"/>
      <c r="S58" s="27"/>
      <c r="T58" s="27"/>
      <c r="U58" s="27"/>
      <c r="V58" s="27"/>
      <c r="W58" s="27"/>
      <c r="X58" s="27"/>
      <c r="Y58" s="27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6"/>
      <c r="AK58" s="6"/>
    </row>
    <row r="59" spans="1:37" ht="14.1" customHeight="1" x14ac:dyDescent="0.25">
      <c r="A59" s="1" t="s">
        <v>116</v>
      </c>
      <c r="B59" s="1" t="s">
        <v>117</v>
      </c>
      <c r="C59" s="5">
        <f t="shared" si="2"/>
        <v>10364489.949999999</v>
      </c>
      <c r="D59" s="6">
        <f t="shared" si="12"/>
        <v>4989604.26</v>
      </c>
      <c r="E59" s="10">
        <v>1868689.72</v>
      </c>
      <c r="F59" s="10">
        <v>750152.79</v>
      </c>
      <c r="G59" s="10">
        <v>2305284.15</v>
      </c>
      <c r="H59" s="10">
        <v>65477.599999999999</v>
      </c>
      <c r="I59" s="6">
        <f t="shared" si="13"/>
        <v>5374885.6899999995</v>
      </c>
      <c r="J59" s="10">
        <v>5338335.59</v>
      </c>
      <c r="K59" s="10">
        <v>36550.1</v>
      </c>
      <c r="L59" s="10">
        <v>0</v>
      </c>
      <c r="M59" s="6">
        <v>0</v>
      </c>
      <c r="N59" s="6">
        <v>0</v>
      </c>
      <c r="O59" s="27"/>
      <c r="P59" s="26"/>
      <c r="Q59" s="26"/>
      <c r="R59" s="27"/>
      <c r="S59" s="27"/>
      <c r="T59" s="27"/>
      <c r="U59" s="27"/>
      <c r="V59" s="27"/>
      <c r="W59" s="27"/>
      <c r="X59" s="27"/>
      <c r="Y59" s="27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6"/>
      <c r="AK59" s="6"/>
    </row>
    <row r="60" spans="1:37" ht="14.1" customHeight="1" x14ac:dyDescent="0.25">
      <c r="A60" s="1" t="s">
        <v>118</v>
      </c>
      <c r="B60" s="1" t="s">
        <v>119</v>
      </c>
      <c r="C60" s="5">
        <f t="shared" si="2"/>
        <v>9291290.5300000012</v>
      </c>
      <c r="D60" s="6">
        <f t="shared" si="12"/>
        <v>5308041.58</v>
      </c>
      <c r="E60" s="10">
        <v>4271207.4000000004</v>
      </c>
      <c r="F60" s="10">
        <v>482550.68</v>
      </c>
      <c r="G60" s="10">
        <v>350718.2</v>
      </c>
      <c r="H60" s="10">
        <v>203565.3</v>
      </c>
      <c r="I60" s="6">
        <f t="shared" si="13"/>
        <v>3983248.95</v>
      </c>
      <c r="J60" s="10">
        <v>3983248.95</v>
      </c>
      <c r="K60" s="10">
        <v>0</v>
      </c>
      <c r="L60" s="10">
        <v>0</v>
      </c>
      <c r="M60" s="6">
        <v>0</v>
      </c>
      <c r="N60" s="6">
        <v>0</v>
      </c>
      <c r="O60" s="27"/>
      <c r="P60" s="26"/>
      <c r="Q60" s="26"/>
      <c r="R60" s="27"/>
      <c r="S60" s="27"/>
      <c r="T60" s="27"/>
      <c r="U60" s="27"/>
      <c r="V60" s="27"/>
      <c r="W60" s="27"/>
      <c r="X60" s="27"/>
      <c r="Y60" s="27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6"/>
      <c r="AK60" s="6"/>
    </row>
    <row r="61" spans="1:37" ht="14.1" customHeight="1" x14ac:dyDescent="0.25">
      <c r="A61" s="1" t="s">
        <v>120</v>
      </c>
      <c r="B61" s="1" t="s">
        <v>121</v>
      </c>
      <c r="C61" s="5">
        <f t="shared" si="2"/>
        <v>6359002.04</v>
      </c>
      <c r="D61" s="6">
        <f t="shared" si="12"/>
        <v>5223895.04</v>
      </c>
      <c r="E61" s="10">
        <v>2210634.31</v>
      </c>
      <c r="F61" s="10">
        <v>118304.07</v>
      </c>
      <c r="G61" s="10">
        <v>2477493.36</v>
      </c>
      <c r="H61" s="10">
        <v>417463.3</v>
      </c>
      <c r="I61" s="6">
        <f t="shared" si="13"/>
        <v>1135107</v>
      </c>
      <c r="J61" s="10">
        <v>1135105</v>
      </c>
      <c r="K61" s="10">
        <v>2</v>
      </c>
      <c r="L61" s="10">
        <v>0</v>
      </c>
      <c r="M61" s="6">
        <v>0</v>
      </c>
      <c r="N61" s="6">
        <v>0</v>
      </c>
      <c r="O61" s="27"/>
      <c r="P61" s="26"/>
      <c r="Q61" s="26"/>
      <c r="R61" s="27"/>
      <c r="S61" s="27"/>
      <c r="T61" s="27"/>
      <c r="U61" s="27"/>
      <c r="V61" s="27"/>
      <c r="W61" s="27"/>
      <c r="X61" s="27"/>
      <c r="Y61" s="27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6"/>
      <c r="AK61" s="6"/>
    </row>
    <row r="62" spans="1:37" ht="14.1" customHeight="1" x14ac:dyDescent="0.25">
      <c r="A62" s="1" t="s">
        <v>122</v>
      </c>
      <c r="B62" s="1" t="s">
        <v>123</v>
      </c>
      <c r="C62" s="5">
        <f t="shared" ref="C62:C115" si="14">SUM(D62,I62,M62,N62)</f>
        <v>5692258.9199999999</v>
      </c>
      <c r="D62" s="6">
        <f t="shared" si="12"/>
        <v>2662500.62</v>
      </c>
      <c r="E62" s="10">
        <v>1270484.78</v>
      </c>
      <c r="F62" s="10">
        <v>993868.03</v>
      </c>
      <c r="G62" s="10">
        <v>339365.96</v>
      </c>
      <c r="H62" s="10">
        <v>58781.85</v>
      </c>
      <c r="I62" s="6">
        <f t="shared" si="13"/>
        <v>3029758.3</v>
      </c>
      <c r="J62" s="10">
        <v>2826751.3</v>
      </c>
      <c r="K62" s="10">
        <v>203007</v>
      </c>
      <c r="L62" s="10">
        <v>0</v>
      </c>
      <c r="M62" s="6">
        <v>0</v>
      </c>
      <c r="N62" s="6">
        <v>0</v>
      </c>
      <c r="O62" s="27"/>
      <c r="P62" s="26"/>
      <c r="Q62" s="26"/>
      <c r="R62" s="27"/>
      <c r="S62" s="27"/>
      <c r="T62" s="27"/>
      <c r="U62" s="27"/>
      <c r="V62" s="27"/>
      <c r="W62" s="27"/>
      <c r="X62" s="27"/>
      <c r="Y62" s="27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6"/>
      <c r="AK62" s="6"/>
    </row>
    <row r="63" spans="1:37" ht="14.1" customHeight="1" x14ac:dyDescent="0.25">
      <c r="A63" s="1" t="s">
        <v>124</v>
      </c>
      <c r="B63" s="1" t="s">
        <v>125</v>
      </c>
      <c r="C63" s="5">
        <f t="shared" si="14"/>
        <v>21148949.390000001</v>
      </c>
      <c r="D63" s="6">
        <f t="shared" si="12"/>
        <v>12426840.209999999</v>
      </c>
      <c r="E63" s="10">
        <v>6262106.75</v>
      </c>
      <c r="F63" s="10">
        <v>-2517921.0699999998</v>
      </c>
      <c r="G63" s="10">
        <v>5045017.18</v>
      </c>
      <c r="H63" s="10">
        <v>3637637.35</v>
      </c>
      <c r="I63" s="6">
        <f t="shared" si="13"/>
        <v>8722109.1799999997</v>
      </c>
      <c r="J63" s="10">
        <v>8722109.1799999997</v>
      </c>
      <c r="K63" s="10">
        <v>0</v>
      </c>
      <c r="L63" s="10">
        <v>0</v>
      </c>
      <c r="M63" s="6">
        <v>0</v>
      </c>
      <c r="N63" s="6">
        <v>0</v>
      </c>
      <c r="O63" s="27"/>
      <c r="P63" s="26"/>
      <c r="Q63" s="26"/>
      <c r="R63" s="27"/>
      <c r="S63" s="27"/>
      <c r="T63" s="27"/>
      <c r="U63" s="27"/>
      <c r="V63" s="27"/>
      <c r="W63" s="27"/>
      <c r="X63" s="27"/>
      <c r="Y63" s="27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6"/>
      <c r="AK63" s="6"/>
    </row>
    <row r="64" spans="1:37" ht="14.1" customHeight="1" x14ac:dyDescent="0.25">
      <c r="A64" s="1" t="s">
        <v>126</v>
      </c>
      <c r="B64" s="1" t="s">
        <v>127</v>
      </c>
      <c r="C64" s="5">
        <f t="shared" si="14"/>
        <v>6814976.0999999996</v>
      </c>
      <c r="D64" s="6">
        <f t="shared" si="12"/>
        <v>1479799.75</v>
      </c>
      <c r="E64" s="10">
        <v>532227.34</v>
      </c>
      <c r="F64" s="10">
        <v>620234.11</v>
      </c>
      <c r="G64" s="10">
        <v>120562.45</v>
      </c>
      <c r="H64" s="10">
        <v>206775.85</v>
      </c>
      <c r="I64" s="6">
        <f t="shared" si="13"/>
        <v>5335176.3499999996</v>
      </c>
      <c r="J64" s="10">
        <v>5335175.3499999996</v>
      </c>
      <c r="K64" s="10">
        <v>1</v>
      </c>
      <c r="L64" s="10">
        <v>0</v>
      </c>
      <c r="M64" s="6">
        <v>0</v>
      </c>
      <c r="N64" s="6">
        <v>0</v>
      </c>
      <c r="O64" s="27"/>
      <c r="P64" s="26"/>
      <c r="Q64" s="26"/>
      <c r="R64" s="27"/>
      <c r="S64" s="27"/>
      <c r="T64" s="27"/>
      <c r="U64" s="27"/>
      <c r="V64" s="27"/>
      <c r="W64" s="27"/>
      <c r="X64" s="27"/>
      <c r="Y64" s="27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6"/>
      <c r="AK64" s="6"/>
    </row>
    <row r="65" spans="1:37" ht="14.1" customHeight="1" x14ac:dyDescent="0.25">
      <c r="A65" s="1" t="s">
        <v>128</v>
      </c>
      <c r="B65" s="1" t="s">
        <v>129</v>
      </c>
      <c r="C65" s="5">
        <f t="shared" si="14"/>
        <v>4920181.95</v>
      </c>
      <c r="D65" s="6">
        <f t="shared" si="12"/>
        <v>1727458.35</v>
      </c>
      <c r="E65" s="10">
        <v>99255.25</v>
      </c>
      <c r="F65" s="10">
        <v>665120.75</v>
      </c>
      <c r="G65" s="10">
        <v>95409.75</v>
      </c>
      <c r="H65" s="10">
        <v>867672.6</v>
      </c>
      <c r="I65" s="6">
        <f t="shared" si="13"/>
        <v>3192723.6</v>
      </c>
      <c r="J65" s="10">
        <v>3192723.6</v>
      </c>
      <c r="K65" s="10">
        <v>0</v>
      </c>
      <c r="L65" s="10">
        <v>0</v>
      </c>
      <c r="M65" s="6">
        <v>0</v>
      </c>
      <c r="N65" s="6">
        <v>0</v>
      </c>
      <c r="O65" s="27"/>
      <c r="P65" s="26"/>
      <c r="Q65" s="26"/>
      <c r="R65" s="27"/>
      <c r="S65" s="27"/>
      <c r="T65" s="27"/>
      <c r="U65" s="27"/>
      <c r="V65" s="27"/>
      <c r="W65" s="27"/>
      <c r="X65" s="27"/>
      <c r="Y65" s="27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6"/>
      <c r="AK65" s="6"/>
    </row>
    <row r="66" spans="1:37" ht="14.1" customHeight="1" x14ac:dyDescent="0.25">
      <c r="A66" s="1" t="s">
        <v>130</v>
      </c>
      <c r="B66" s="1" t="s">
        <v>131</v>
      </c>
      <c r="C66" s="5">
        <f t="shared" si="14"/>
        <v>15674317.969999999</v>
      </c>
      <c r="D66" s="6">
        <f t="shared" si="12"/>
        <v>8960936.4100000001</v>
      </c>
      <c r="E66" s="10">
        <v>4534595.55</v>
      </c>
      <c r="F66" s="10">
        <v>2928389.43</v>
      </c>
      <c r="G66" s="10">
        <v>1497951.43</v>
      </c>
      <c r="H66" s="10">
        <v>0</v>
      </c>
      <c r="I66" s="6">
        <f t="shared" si="13"/>
        <v>6713381.5599999996</v>
      </c>
      <c r="J66" s="10">
        <v>6671072.96</v>
      </c>
      <c r="K66" s="10">
        <v>42308.6</v>
      </c>
      <c r="L66" s="10">
        <v>0</v>
      </c>
      <c r="M66" s="6">
        <v>0</v>
      </c>
      <c r="N66" s="6">
        <v>0</v>
      </c>
      <c r="O66" s="27"/>
      <c r="P66" s="26"/>
      <c r="Q66" s="26"/>
      <c r="R66" s="27"/>
      <c r="S66" s="27"/>
      <c r="T66" s="27"/>
      <c r="U66" s="27"/>
      <c r="V66" s="27"/>
      <c r="W66" s="27"/>
      <c r="X66" s="27"/>
      <c r="Y66" s="27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6"/>
      <c r="AK66" s="6"/>
    </row>
    <row r="67" spans="1:37" ht="14.1" customHeight="1" x14ac:dyDescent="0.25">
      <c r="A67" s="1" t="s">
        <v>132</v>
      </c>
      <c r="B67" s="1" t="s">
        <v>133</v>
      </c>
      <c r="C67" s="5">
        <f t="shared" si="14"/>
        <v>4240129.8100000005</v>
      </c>
      <c r="D67" s="6">
        <f t="shared" si="12"/>
        <v>2130128.81</v>
      </c>
      <c r="E67" s="10">
        <v>530017.57999999996</v>
      </c>
      <c r="F67" s="10">
        <v>692155.78</v>
      </c>
      <c r="G67" s="10">
        <v>619565</v>
      </c>
      <c r="H67" s="10">
        <v>288390.45</v>
      </c>
      <c r="I67" s="6">
        <f t="shared" si="13"/>
        <v>2110001</v>
      </c>
      <c r="J67" s="10">
        <v>2110001</v>
      </c>
      <c r="K67" s="10">
        <v>0</v>
      </c>
      <c r="L67" s="10">
        <v>0</v>
      </c>
      <c r="M67" s="6">
        <v>0</v>
      </c>
      <c r="N67" s="6">
        <v>0</v>
      </c>
      <c r="O67" s="27"/>
      <c r="P67" s="26"/>
      <c r="Q67" s="26"/>
      <c r="R67" s="27"/>
      <c r="S67" s="27"/>
      <c r="T67" s="27"/>
      <c r="U67" s="27"/>
      <c r="V67" s="27"/>
      <c r="W67" s="27"/>
      <c r="X67" s="27"/>
      <c r="Y67" s="27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6"/>
      <c r="AK67" s="6"/>
    </row>
    <row r="68" spans="1:37" ht="14.1" customHeight="1" x14ac:dyDescent="0.25">
      <c r="A68" s="1" t="s">
        <v>134</v>
      </c>
      <c r="B68" s="1" t="s">
        <v>135</v>
      </c>
      <c r="C68" s="5">
        <f t="shared" si="14"/>
        <v>10512860.379999999</v>
      </c>
      <c r="D68" s="6">
        <f t="shared" si="12"/>
        <v>5545795.3300000001</v>
      </c>
      <c r="E68" s="10">
        <v>2248635.9700000002</v>
      </c>
      <c r="F68" s="10">
        <v>500206.98</v>
      </c>
      <c r="G68" s="10">
        <v>1976956</v>
      </c>
      <c r="H68" s="10">
        <v>819996.38</v>
      </c>
      <c r="I68" s="6">
        <f t="shared" si="13"/>
        <v>4967065.05</v>
      </c>
      <c r="J68" s="10">
        <v>4783025.05</v>
      </c>
      <c r="K68" s="10">
        <v>184040</v>
      </c>
      <c r="L68" s="10">
        <v>0</v>
      </c>
      <c r="M68" s="6">
        <v>0</v>
      </c>
      <c r="N68" s="6">
        <v>0</v>
      </c>
      <c r="O68" s="27"/>
      <c r="P68" s="26"/>
      <c r="Q68" s="26"/>
      <c r="R68" s="27"/>
      <c r="S68" s="27"/>
      <c r="T68" s="27"/>
      <c r="U68" s="27"/>
      <c r="V68" s="27"/>
      <c r="W68" s="27"/>
      <c r="X68" s="27"/>
      <c r="Y68" s="27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6"/>
      <c r="AK68" s="6"/>
    </row>
    <row r="69" spans="1:37" ht="14.1" customHeight="1" x14ac:dyDescent="0.25">
      <c r="A69" s="1" t="s">
        <v>136</v>
      </c>
      <c r="B69" s="1" t="s">
        <v>137</v>
      </c>
      <c r="C69" s="5">
        <f t="shared" si="14"/>
        <v>6765599.9800000004</v>
      </c>
      <c r="D69" s="6">
        <f t="shared" si="12"/>
        <v>3190231.67</v>
      </c>
      <c r="E69" s="10">
        <v>659246.91</v>
      </c>
      <c r="F69" s="10">
        <v>2075689.51</v>
      </c>
      <c r="G69" s="10">
        <v>217577.15</v>
      </c>
      <c r="H69" s="10">
        <v>237718.1</v>
      </c>
      <c r="I69" s="6">
        <f t="shared" si="13"/>
        <v>3575368.31</v>
      </c>
      <c r="J69" s="10">
        <v>3052571.31</v>
      </c>
      <c r="K69" s="10">
        <v>522797</v>
      </c>
      <c r="L69" s="10">
        <v>0</v>
      </c>
      <c r="M69" s="6">
        <v>0</v>
      </c>
      <c r="N69" s="6">
        <v>0</v>
      </c>
      <c r="O69" s="27"/>
      <c r="P69" s="26"/>
      <c r="Q69" s="26"/>
      <c r="R69" s="27"/>
      <c r="S69" s="27"/>
      <c r="T69" s="27"/>
      <c r="U69" s="27"/>
      <c r="V69" s="27"/>
      <c r="W69" s="27"/>
      <c r="X69" s="27"/>
      <c r="Y69" s="27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6"/>
      <c r="AK69" s="6"/>
    </row>
    <row r="70" spans="1:37" ht="14.1" customHeight="1" x14ac:dyDescent="0.25">
      <c r="A70" s="1" t="s">
        <v>138</v>
      </c>
      <c r="B70" s="1" t="s">
        <v>139</v>
      </c>
      <c r="C70" s="5">
        <f t="shared" si="14"/>
        <v>21371842.57</v>
      </c>
      <c r="D70" s="6">
        <f t="shared" si="12"/>
        <v>5787615.8199999994</v>
      </c>
      <c r="E70" s="10">
        <v>2332415.5699999998</v>
      </c>
      <c r="F70" s="10">
        <v>1480086.15</v>
      </c>
      <c r="G70" s="10">
        <v>930004</v>
      </c>
      <c r="H70" s="10">
        <v>1045110.1</v>
      </c>
      <c r="I70" s="6">
        <f t="shared" si="13"/>
        <v>15584226.75</v>
      </c>
      <c r="J70" s="10">
        <v>15584220.75</v>
      </c>
      <c r="K70" s="10">
        <v>6</v>
      </c>
      <c r="L70" s="10">
        <v>0</v>
      </c>
      <c r="M70" s="6">
        <v>0</v>
      </c>
      <c r="N70" s="6">
        <v>0</v>
      </c>
      <c r="O70" s="27"/>
      <c r="P70" s="26"/>
      <c r="Q70" s="26"/>
      <c r="R70" s="27"/>
      <c r="S70" s="27"/>
      <c r="T70" s="27"/>
      <c r="U70" s="27"/>
      <c r="V70" s="27"/>
      <c r="W70" s="27"/>
      <c r="X70" s="27"/>
      <c r="Y70" s="27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6"/>
      <c r="AK70" s="6"/>
    </row>
    <row r="71" spans="1:37" ht="14.1" customHeight="1" x14ac:dyDescent="0.25">
      <c r="A71" s="1" t="s">
        <v>140</v>
      </c>
      <c r="B71" s="1" t="s">
        <v>141</v>
      </c>
      <c r="C71" s="5">
        <f t="shared" si="14"/>
        <v>16225362.34</v>
      </c>
      <c r="D71" s="6">
        <f t="shared" si="12"/>
        <v>5404041.0599999996</v>
      </c>
      <c r="E71" s="10">
        <v>2803484.05</v>
      </c>
      <c r="F71" s="10">
        <v>2093252.26</v>
      </c>
      <c r="G71" s="10">
        <v>333395.8</v>
      </c>
      <c r="H71" s="10">
        <v>173908.95</v>
      </c>
      <c r="I71" s="6">
        <f t="shared" si="13"/>
        <v>10821321.279999999</v>
      </c>
      <c r="J71" s="10">
        <v>10307522.279999999</v>
      </c>
      <c r="K71" s="10">
        <v>513799</v>
      </c>
      <c r="L71" s="10">
        <v>0</v>
      </c>
      <c r="M71" s="6">
        <v>0</v>
      </c>
      <c r="N71" s="6">
        <v>0</v>
      </c>
      <c r="O71" s="27"/>
      <c r="P71" s="26"/>
      <c r="Q71" s="26"/>
      <c r="R71" s="27"/>
      <c r="S71" s="27"/>
      <c r="T71" s="27"/>
      <c r="U71" s="27"/>
      <c r="V71" s="27"/>
      <c r="W71" s="27"/>
      <c r="X71" s="27"/>
      <c r="Y71" s="27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6"/>
      <c r="AK71" s="6"/>
    </row>
    <row r="72" spans="1:37" ht="14.1" customHeight="1" x14ac:dyDescent="0.25">
      <c r="A72" s="1" t="s">
        <v>142</v>
      </c>
      <c r="B72" s="1" t="s">
        <v>143</v>
      </c>
      <c r="C72" s="5">
        <f t="shared" si="14"/>
        <v>16552159.02</v>
      </c>
      <c r="D72" s="6">
        <f t="shared" si="12"/>
        <v>8644825.5700000003</v>
      </c>
      <c r="E72" s="10">
        <v>2398854.75</v>
      </c>
      <c r="F72" s="10">
        <v>479083.33</v>
      </c>
      <c r="G72" s="10">
        <v>2323450.35</v>
      </c>
      <c r="H72" s="10">
        <v>3443437.14</v>
      </c>
      <c r="I72" s="6">
        <f t="shared" si="13"/>
        <v>7907333.4500000002</v>
      </c>
      <c r="J72" s="10">
        <v>7907328.4500000002</v>
      </c>
      <c r="K72" s="10">
        <v>5</v>
      </c>
      <c r="L72" s="10">
        <v>0</v>
      </c>
      <c r="M72" s="6">
        <v>0</v>
      </c>
      <c r="N72" s="6">
        <v>0</v>
      </c>
      <c r="O72" s="27"/>
      <c r="P72" s="26"/>
      <c r="Q72" s="26"/>
      <c r="R72" s="27"/>
      <c r="S72" s="27"/>
      <c r="T72" s="27"/>
      <c r="U72" s="27"/>
      <c r="V72" s="27"/>
      <c r="W72" s="27"/>
      <c r="X72" s="27"/>
      <c r="Y72" s="27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6"/>
      <c r="AK72" s="6"/>
    </row>
    <row r="73" spans="1:37" ht="14.1" customHeight="1" x14ac:dyDescent="0.25">
      <c r="A73" s="1" t="s">
        <v>144</v>
      </c>
      <c r="B73" s="1" t="s">
        <v>145</v>
      </c>
      <c r="C73" s="5">
        <f t="shared" si="14"/>
        <v>13746618.300000001</v>
      </c>
      <c r="D73" s="6">
        <f t="shared" si="12"/>
        <v>7690465.9000000004</v>
      </c>
      <c r="E73" s="10">
        <v>4191926.53</v>
      </c>
      <c r="F73" s="10">
        <v>948479.84</v>
      </c>
      <c r="G73" s="10">
        <v>2495331.5299999998</v>
      </c>
      <c r="H73" s="10">
        <v>54728</v>
      </c>
      <c r="I73" s="6">
        <f t="shared" si="13"/>
        <v>5925420.5</v>
      </c>
      <c r="J73" s="10">
        <v>5925419.5</v>
      </c>
      <c r="K73" s="10">
        <v>1</v>
      </c>
      <c r="L73" s="10">
        <v>0</v>
      </c>
      <c r="M73" s="6">
        <v>130731.9</v>
      </c>
      <c r="N73" s="6">
        <v>0</v>
      </c>
      <c r="O73" s="27"/>
      <c r="P73" s="26"/>
      <c r="Q73" s="26"/>
      <c r="R73" s="27"/>
      <c r="S73" s="27"/>
      <c r="T73" s="27"/>
      <c r="U73" s="27"/>
      <c r="V73" s="27"/>
      <c r="W73" s="27"/>
      <c r="X73" s="27"/>
      <c r="Y73" s="27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6"/>
      <c r="AK73" s="6"/>
    </row>
    <row r="74" spans="1:37" ht="14.1" customHeight="1" x14ac:dyDescent="0.25">
      <c r="A74" s="1" t="s">
        <v>146</v>
      </c>
      <c r="B74" s="1" t="s">
        <v>147</v>
      </c>
      <c r="C74" s="5">
        <f t="shared" si="14"/>
        <v>15956071.73</v>
      </c>
      <c r="D74" s="6">
        <f t="shared" si="12"/>
        <v>4823362.32</v>
      </c>
      <c r="E74" s="10">
        <v>993907.97</v>
      </c>
      <c r="F74" s="10">
        <v>1837396.03</v>
      </c>
      <c r="G74" s="10">
        <v>1950056.07</v>
      </c>
      <c r="H74" s="10">
        <v>42002.25</v>
      </c>
      <c r="I74" s="6">
        <f t="shared" si="13"/>
        <v>11132709.41</v>
      </c>
      <c r="J74" s="10">
        <v>11132708.41</v>
      </c>
      <c r="K74" s="10">
        <v>1</v>
      </c>
      <c r="L74" s="10">
        <v>0</v>
      </c>
      <c r="M74" s="6">
        <v>0</v>
      </c>
      <c r="N74" s="6">
        <v>0</v>
      </c>
      <c r="O74" s="27"/>
      <c r="P74" s="26"/>
      <c r="Q74" s="26"/>
      <c r="R74" s="27"/>
      <c r="S74" s="27"/>
      <c r="T74" s="27"/>
      <c r="U74" s="27"/>
      <c r="V74" s="27"/>
      <c r="W74" s="27"/>
      <c r="X74" s="27"/>
      <c r="Y74" s="27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6"/>
      <c r="AK74" s="6"/>
    </row>
    <row r="75" spans="1:37" ht="14.1" customHeight="1" x14ac:dyDescent="0.25">
      <c r="A75" s="1" t="s">
        <v>148</v>
      </c>
      <c r="B75" s="1" t="s">
        <v>149</v>
      </c>
      <c r="C75" s="5">
        <f t="shared" si="14"/>
        <v>15478474.48</v>
      </c>
      <c r="D75" s="6">
        <f t="shared" si="12"/>
        <v>3427898.75</v>
      </c>
      <c r="E75" s="10">
        <v>1878208.47</v>
      </c>
      <c r="F75" s="10">
        <v>1325218.78</v>
      </c>
      <c r="G75" s="10">
        <v>3008</v>
      </c>
      <c r="H75" s="10">
        <v>221463.5</v>
      </c>
      <c r="I75" s="6">
        <f t="shared" si="13"/>
        <v>12050575.73</v>
      </c>
      <c r="J75" s="10">
        <v>11912893.800000001</v>
      </c>
      <c r="K75" s="10">
        <v>137681.93</v>
      </c>
      <c r="L75" s="10">
        <v>0</v>
      </c>
      <c r="M75" s="6">
        <v>0</v>
      </c>
      <c r="N75" s="6">
        <v>0</v>
      </c>
      <c r="O75" s="27"/>
      <c r="P75" s="26"/>
      <c r="Q75" s="26"/>
      <c r="R75" s="27"/>
      <c r="S75" s="27"/>
      <c r="T75" s="27"/>
      <c r="U75" s="27"/>
      <c r="V75" s="27"/>
      <c r="W75" s="27"/>
      <c r="X75" s="27"/>
      <c r="Y75" s="27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6"/>
      <c r="AK75" s="6"/>
    </row>
    <row r="76" spans="1:37" ht="14.1" customHeight="1" x14ac:dyDescent="0.25">
      <c r="A76" s="1" t="s">
        <v>150</v>
      </c>
      <c r="B76" s="1" t="s">
        <v>151</v>
      </c>
      <c r="C76" s="5">
        <f t="shared" si="14"/>
        <v>15544158.539999999</v>
      </c>
      <c r="D76" s="6">
        <f t="shared" si="12"/>
        <v>6099737.1900000004</v>
      </c>
      <c r="E76" s="10">
        <v>1942767.9</v>
      </c>
      <c r="F76" s="10">
        <v>2690522.35</v>
      </c>
      <c r="G76" s="10">
        <v>1333850.24</v>
      </c>
      <c r="H76" s="10">
        <v>132596.70000000001</v>
      </c>
      <c r="I76" s="6">
        <f t="shared" si="13"/>
        <v>9444421.3499999996</v>
      </c>
      <c r="J76" s="10">
        <v>9444419.3499999996</v>
      </c>
      <c r="K76" s="10">
        <v>2</v>
      </c>
      <c r="L76" s="10">
        <v>0</v>
      </c>
      <c r="M76" s="6">
        <v>0</v>
      </c>
      <c r="N76" s="6">
        <v>0</v>
      </c>
      <c r="O76" s="27"/>
      <c r="P76" s="26"/>
      <c r="Q76" s="26"/>
      <c r="R76" s="27"/>
      <c r="S76" s="27"/>
      <c r="T76" s="27"/>
      <c r="U76" s="27"/>
      <c r="V76" s="27"/>
      <c r="W76" s="27"/>
      <c r="X76" s="27"/>
      <c r="Y76" s="27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6"/>
      <c r="AK76" s="6"/>
    </row>
    <row r="77" spans="1:37" ht="14.1" customHeight="1" x14ac:dyDescent="0.25">
      <c r="A77" s="1">
        <v>2163</v>
      </c>
      <c r="B77" s="1" t="s">
        <v>422</v>
      </c>
      <c r="C77" s="5">
        <f t="shared" si="14"/>
        <v>36948821.07</v>
      </c>
      <c r="D77" s="6">
        <f t="shared" si="12"/>
        <v>12643508.359999999</v>
      </c>
      <c r="E77" s="10">
        <v>2694854.41</v>
      </c>
      <c r="F77" s="10">
        <v>2128316</v>
      </c>
      <c r="G77" s="10">
        <v>6927394.1100000003</v>
      </c>
      <c r="H77" s="10">
        <v>892943.84</v>
      </c>
      <c r="I77" s="6">
        <f t="shared" si="13"/>
        <v>24305312.710000001</v>
      </c>
      <c r="J77" s="10">
        <v>24305312.710000001</v>
      </c>
      <c r="K77" s="10">
        <v>0</v>
      </c>
      <c r="L77" s="10">
        <v>0</v>
      </c>
      <c r="M77" s="6">
        <v>0</v>
      </c>
      <c r="N77" s="6">
        <v>0</v>
      </c>
      <c r="O77" s="27"/>
      <c r="P77" s="26"/>
      <c r="Q77" s="26"/>
      <c r="R77" s="27"/>
      <c r="S77" s="27"/>
      <c r="T77" s="27"/>
      <c r="U77" s="27"/>
      <c r="V77" s="27"/>
      <c r="W77" s="27"/>
      <c r="X77" s="27"/>
      <c r="Y77" s="27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6"/>
      <c r="AK77" s="6"/>
    </row>
    <row r="78" spans="1:37" ht="14.1" customHeight="1" x14ac:dyDescent="0.25">
      <c r="C78" s="5"/>
      <c r="D78" s="6"/>
      <c r="E78" s="10"/>
      <c r="F78" s="10"/>
      <c r="G78" s="10"/>
      <c r="H78" s="10"/>
      <c r="I78" s="6"/>
      <c r="J78" s="10"/>
      <c r="K78" s="10"/>
      <c r="L78" s="10"/>
      <c r="M78" s="6"/>
      <c r="N78" s="6"/>
      <c r="O78" s="27"/>
      <c r="P78" s="26"/>
      <c r="Q78" s="26"/>
      <c r="R78" s="27"/>
      <c r="S78" s="27"/>
      <c r="T78" s="27"/>
      <c r="U78" s="27"/>
      <c r="V78" s="27"/>
      <c r="W78" s="27"/>
      <c r="X78" s="27"/>
      <c r="Y78" s="27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6"/>
      <c r="AK78" s="6"/>
    </row>
    <row r="79" spans="1:37" s="2" customFormat="1" ht="14.1" customHeight="1" x14ac:dyDescent="0.25">
      <c r="B79" s="2" t="s">
        <v>152</v>
      </c>
      <c r="C79" s="5">
        <f t="shared" ref="C79:N79" si="15">SUM(C80:C107)</f>
        <v>1055433152.7900002</v>
      </c>
      <c r="D79" s="5">
        <f t="shared" si="15"/>
        <v>435983367.6500001</v>
      </c>
      <c r="E79" s="9">
        <f t="shared" si="15"/>
        <v>104313037.55</v>
      </c>
      <c r="F79" s="9">
        <f t="shared" si="15"/>
        <v>163151054.61000004</v>
      </c>
      <c r="G79" s="9">
        <f t="shared" si="15"/>
        <v>137805098.47</v>
      </c>
      <c r="H79" s="9">
        <f t="shared" si="15"/>
        <v>30714177.019999996</v>
      </c>
      <c r="I79" s="5">
        <f t="shared" si="15"/>
        <v>617463056.30999994</v>
      </c>
      <c r="J79" s="9">
        <f t="shared" si="15"/>
        <v>593773444.75999999</v>
      </c>
      <c r="K79" s="9">
        <f t="shared" si="15"/>
        <v>21024661.880000003</v>
      </c>
      <c r="L79" s="9">
        <f t="shared" si="15"/>
        <v>2664949.67</v>
      </c>
      <c r="M79" s="5">
        <f t="shared" si="15"/>
        <v>0</v>
      </c>
      <c r="N79" s="5">
        <f t="shared" si="15"/>
        <v>1986728.83</v>
      </c>
      <c r="O79" s="24"/>
      <c r="P79" s="25"/>
      <c r="Q79" s="25"/>
      <c r="R79" s="24"/>
      <c r="S79" s="24"/>
      <c r="T79" s="24"/>
      <c r="U79" s="24"/>
      <c r="V79" s="24"/>
      <c r="W79" s="24"/>
      <c r="X79" s="24"/>
      <c r="Y79" s="24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5"/>
      <c r="AK79" s="5"/>
    </row>
    <row r="80" spans="1:37" ht="14.1" customHeight="1" x14ac:dyDescent="0.25">
      <c r="A80" s="1" t="s">
        <v>153</v>
      </c>
      <c r="B80" s="1" t="s">
        <v>154</v>
      </c>
      <c r="C80" s="5">
        <f t="shared" si="14"/>
        <v>9497979.0300000012</v>
      </c>
      <c r="D80" s="6">
        <f t="shared" ref="D80:D107" si="16">SUM(E80:H80)</f>
        <v>7929434.9800000004</v>
      </c>
      <c r="E80" s="10">
        <v>1534043.94</v>
      </c>
      <c r="F80" s="10">
        <v>1447061.97</v>
      </c>
      <c r="G80" s="10">
        <v>4802136.2300000004</v>
      </c>
      <c r="H80" s="10">
        <v>146192.84</v>
      </c>
      <c r="I80" s="6">
        <f t="shared" ref="I80:I107" si="17">SUM(J80:L80)</f>
        <v>1568544.05</v>
      </c>
      <c r="J80" s="10">
        <v>1568544.05</v>
      </c>
      <c r="K80" s="10">
        <v>0</v>
      </c>
      <c r="L80" s="10">
        <v>0</v>
      </c>
      <c r="M80" s="6">
        <v>0</v>
      </c>
      <c r="N80" s="6">
        <v>0</v>
      </c>
      <c r="O80" s="27"/>
      <c r="P80" s="26"/>
      <c r="Q80" s="26"/>
      <c r="R80" s="27"/>
      <c r="S80" s="27"/>
      <c r="T80" s="27"/>
      <c r="U80" s="27"/>
      <c r="V80" s="27"/>
      <c r="W80" s="27"/>
      <c r="X80" s="27"/>
      <c r="Y80" s="27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6"/>
      <c r="AK80" s="6"/>
    </row>
    <row r="81" spans="1:37" ht="14.1" customHeight="1" x14ac:dyDescent="0.25">
      <c r="A81" s="1" t="s">
        <v>155</v>
      </c>
      <c r="B81" s="1" t="s">
        <v>156</v>
      </c>
      <c r="C81" s="5">
        <f t="shared" si="14"/>
        <v>7484229.879999999</v>
      </c>
      <c r="D81" s="6">
        <f t="shared" si="16"/>
        <v>3755172.28</v>
      </c>
      <c r="E81" s="10">
        <v>573807.01</v>
      </c>
      <c r="F81" s="10">
        <v>1237486.22</v>
      </c>
      <c r="G81" s="10">
        <v>1500934.65</v>
      </c>
      <c r="H81" s="10">
        <v>442944.4</v>
      </c>
      <c r="I81" s="6">
        <f t="shared" si="17"/>
        <v>3729057.5999999996</v>
      </c>
      <c r="J81" s="10">
        <v>3718013.3</v>
      </c>
      <c r="K81" s="10">
        <v>11044.3</v>
      </c>
      <c r="L81" s="10">
        <v>0</v>
      </c>
      <c r="M81" s="6">
        <v>0</v>
      </c>
      <c r="N81" s="6">
        <v>0</v>
      </c>
      <c r="O81" s="27"/>
      <c r="P81" s="26"/>
      <c r="Q81" s="26"/>
      <c r="R81" s="27"/>
      <c r="S81" s="27"/>
      <c r="T81" s="27"/>
      <c r="U81" s="27"/>
      <c r="V81" s="27"/>
      <c r="W81" s="27"/>
      <c r="X81" s="27"/>
      <c r="Y81" s="27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6"/>
      <c r="AK81" s="6"/>
    </row>
    <row r="82" spans="1:37" ht="14.1" customHeight="1" x14ac:dyDescent="0.25">
      <c r="A82" s="1" t="s">
        <v>157</v>
      </c>
      <c r="B82" s="1" t="s">
        <v>158</v>
      </c>
      <c r="C82" s="5">
        <f t="shared" si="14"/>
        <v>24243907.379999999</v>
      </c>
      <c r="D82" s="6">
        <f t="shared" si="16"/>
        <v>7510999.6799999997</v>
      </c>
      <c r="E82" s="10">
        <v>5014249.0199999996</v>
      </c>
      <c r="F82" s="10">
        <v>2461362.7200000002</v>
      </c>
      <c r="G82" s="10">
        <v>235.85</v>
      </c>
      <c r="H82" s="10">
        <v>35152.089999999997</v>
      </c>
      <c r="I82" s="6">
        <f t="shared" si="17"/>
        <v>16732907.699999999</v>
      </c>
      <c r="J82" s="10">
        <v>16677046.449999999</v>
      </c>
      <c r="K82" s="10">
        <v>55861.25</v>
      </c>
      <c r="L82" s="10">
        <v>0</v>
      </c>
      <c r="M82" s="6">
        <v>0</v>
      </c>
      <c r="N82" s="6">
        <v>0</v>
      </c>
      <c r="O82" s="27"/>
      <c r="P82" s="26"/>
      <c r="Q82" s="26"/>
      <c r="R82" s="27"/>
      <c r="S82" s="27"/>
      <c r="T82" s="27"/>
      <c r="U82" s="27"/>
      <c r="V82" s="27"/>
      <c r="W82" s="27"/>
      <c r="X82" s="27"/>
      <c r="Y82" s="27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6"/>
      <c r="AK82" s="6"/>
    </row>
    <row r="83" spans="1:37" ht="14.1" customHeight="1" x14ac:dyDescent="0.25">
      <c r="A83" s="1" t="s">
        <v>159</v>
      </c>
      <c r="B83" s="1" t="s">
        <v>160</v>
      </c>
      <c r="C83" s="5">
        <f t="shared" si="14"/>
        <v>35838361.299999997</v>
      </c>
      <c r="D83" s="6">
        <f t="shared" si="16"/>
        <v>16013162.259999998</v>
      </c>
      <c r="E83" s="10">
        <v>4294695.09</v>
      </c>
      <c r="F83" s="10">
        <v>10401167.119999999</v>
      </c>
      <c r="G83" s="10">
        <v>1253218.7</v>
      </c>
      <c r="H83" s="10">
        <v>64081.35</v>
      </c>
      <c r="I83" s="6">
        <f t="shared" si="17"/>
        <v>17936892.75</v>
      </c>
      <c r="J83" s="10">
        <v>17706269.75</v>
      </c>
      <c r="K83" s="10">
        <v>230623</v>
      </c>
      <c r="L83" s="10">
        <v>0</v>
      </c>
      <c r="M83" s="6">
        <v>0</v>
      </c>
      <c r="N83" s="6">
        <v>1888306.29</v>
      </c>
      <c r="O83" s="27"/>
      <c r="P83" s="26"/>
      <c r="Q83" s="26"/>
      <c r="R83" s="27"/>
      <c r="S83" s="27"/>
      <c r="T83" s="27"/>
      <c r="U83" s="27"/>
      <c r="V83" s="27"/>
      <c r="W83" s="27"/>
      <c r="X83" s="27"/>
      <c r="Y83" s="27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6"/>
      <c r="AK83" s="6"/>
    </row>
    <row r="84" spans="1:37" ht="14.1" customHeight="1" x14ac:dyDescent="0.25">
      <c r="A84" s="1" t="s">
        <v>161</v>
      </c>
      <c r="B84" s="1" t="s">
        <v>162</v>
      </c>
      <c r="C84" s="5">
        <f t="shared" si="14"/>
        <v>6029808.3300000001</v>
      </c>
      <c r="D84" s="6">
        <f t="shared" si="16"/>
        <v>2706303.63</v>
      </c>
      <c r="E84" s="10">
        <v>943087.18</v>
      </c>
      <c r="F84" s="10">
        <v>1331888.03</v>
      </c>
      <c r="G84" s="10">
        <v>407485.4</v>
      </c>
      <c r="H84" s="10">
        <v>23843.02</v>
      </c>
      <c r="I84" s="6">
        <f t="shared" si="17"/>
        <v>3323504.7</v>
      </c>
      <c r="J84" s="10">
        <v>3178118.5</v>
      </c>
      <c r="K84" s="10">
        <v>145386.20000000001</v>
      </c>
      <c r="L84" s="10">
        <v>0</v>
      </c>
      <c r="M84" s="6">
        <v>0</v>
      </c>
      <c r="N84" s="6">
        <v>0</v>
      </c>
      <c r="O84" s="27"/>
      <c r="P84" s="26"/>
      <c r="Q84" s="26"/>
      <c r="R84" s="27"/>
      <c r="S84" s="27"/>
      <c r="T84" s="27"/>
      <c r="U84" s="27"/>
      <c r="V84" s="27"/>
      <c r="W84" s="27"/>
      <c r="X84" s="27"/>
      <c r="Y84" s="27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6"/>
      <c r="AK84" s="6"/>
    </row>
    <row r="85" spans="1:37" ht="14.1" customHeight="1" x14ac:dyDescent="0.25">
      <c r="A85" s="1" t="s">
        <v>163</v>
      </c>
      <c r="B85" s="1" t="s">
        <v>164</v>
      </c>
      <c r="C85" s="5">
        <f t="shared" si="14"/>
        <v>29900224.850000001</v>
      </c>
      <c r="D85" s="6">
        <f t="shared" si="16"/>
        <v>11430114.41</v>
      </c>
      <c r="E85" s="10">
        <v>1647396.58</v>
      </c>
      <c r="F85" s="10">
        <v>3069938.98</v>
      </c>
      <c r="G85" s="10">
        <v>6571206.5999999996</v>
      </c>
      <c r="H85" s="10">
        <v>141572.25</v>
      </c>
      <c r="I85" s="6">
        <f t="shared" si="17"/>
        <v>18470110.440000001</v>
      </c>
      <c r="J85" s="10">
        <v>18470110.440000001</v>
      </c>
      <c r="K85" s="10">
        <v>0</v>
      </c>
      <c r="L85" s="10">
        <v>0</v>
      </c>
      <c r="M85" s="6">
        <v>0</v>
      </c>
      <c r="N85" s="6">
        <v>0</v>
      </c>
      <c r="O85" s="27"/>
      <c r="P85" s="26"/>
      <c r="Q85" s="26"/>
      <c r="R85" s="27"/>
      <c r="S85" s="27"/>
      <c r="T85" s="27"/>
      <c r="U85" s="27"/>
      <c r="V85" s="27"/>
      <c r="W85" s="27"/>
      <c r="X85" s="27"/>
      <c r="Y85" s="27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6"/>
      <c r="AK85" s="6"/>
    </row>
    <row r="86" spans="1:37" ht="14.1" customHeight="1" x14ac:dyDescent="0.25">
      <c r="A86" s="1" t="s">
        <v>165</v>
      </c>
      <c r="B86" s="1" t="s">
        <v>166</v>
      </c>
      <c r="C86" s="5">
        <f t="shared" si="14"/>
        <v>13903957.280000001</v>
      </c>
      <c r="D86" s="6">
        <f t="shared" si="16"/>
        <v>7008462.1200000001</v>
      </c>
      <c r="E86" s="10">
        <v>2793952.59</v>
      </c>
      <c r="F86" s="10">
        <v>1341339.81</v>
      </c>
      <c r="G86" s="10">
        <v>2746537.52</v>
      </c>
      <c r="H86" s="10">
        <v>126632.2</v>
      </c>
      <c r="I86" s="6">
        <f t="shared" si="17"/>
        <v>6895495.1600000001</v>
      </c>
      <c r="J86" s="10">
        <v>6603161.3300000001</v>
      </c>
      <c r="K86" s="10">
        <v>292333.83</v>
      </c>
      <c r="L86" s="10">
        <v>0</v>
      </c>
      <c r="M86" s="6">
        <v>0</v>
      </c>
      <c r="N86" s="6">
        <v>0</v>
      </c>
      <c r="O86" s="27"/>
      <c r="P86" s="26"/>
      <c r="Q86" s="26"/>
      <c r="R86" s="27"/>
      <c r="S86" s="27"/>
      <c r="T86" s="27"/>
      <c r="U86" s="27"/>
      <c r="V86" s="27"/>
      <c r="W86" s="27"/>
      <c r="X86" s="27"/>
      <c r="Y86" s="27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6"/>
      <c r="AK86" s="6"/>
    </row>
    <row r="87" spans="1:37" ht="14.1" customHeight="1" x14ac:dyDescent="0.25">
      <c r="A87" s="1" t="s">
        <v>167</v>
      </c>
      <c r="B87" s="1" t="s">
        <v>168</v>
      </c>
      <c r="C87" s="5">
        <f t="shared" si="14"/>
        <v>8827532.1799999997</v>
      </c>
      <c r="D87" s="6">
        <f t="shared" si="16"/>
        <v>5393990.4799999995</v>
      </c>
      <c r="E87" s="10">
        <v>1020738.91</v>
      </c>
      <c r="F87" s="10">
        <v>1940110.46</v>
      </c>
      <c r="G87" s="10">
        <v>2358060.15</v>
      </c>
      <c r="H87" s="10">
        <v>75080.960000000006</v>
      </c>
      <c r="I87" s="6">
        <f t="shared" si="17"/>
        <v>3433541.7</v>
      </c>
      <c r="J87" s="10">
        <v>3243539.7</v>
      </c>
      <c r="K87" s="10">
        <v>190002</v>
      </c>
      <c r="L87" s="10">
        <v>0</v>
      </c>
      <c r="M87" s="6">
        <v>0</v>
      </c>
      <c r="N87" s="6">
        <v>0</v>
      </c>
      <c r="O87" s="27"/>
      <c r="P87" s="26"/>
      <c r="Q87" s="26"/>
      <c r="R87" s="27"/>
      <c r="S87" s="27"/>
      <c r="T87" s="27"/>
      <c r="U87" s="27"/>
      <c r="V87" s="27"/>
      <c r="W87" s="27"/>
      <c r="X87" s="27"/>
      <c r="Y87" s="27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6"/>
      <c r="AK87" s="6"/>
    </row>
    <row r="88" spans="1:37" ht="14.1" customHeight="1" x14ac:dyDescent="0.25">
      <c r="A88" s="1" t="s">
        <v>169</v>
      </c>
      <c r="B88" s="1" t="s">
        <v>170</v>
      </c>
      <c r="C88" s="5">
        <f t="shared" si="14"/>
        <v>10453829.77</v>
      </c>
      <c r="D88" s="6">
        <f t="shared" si="16"/>
        <v>10453819.77</v>
      </c>
      <c r="E88" s="10">
        <v>1945631.07</v>
      </c>
      <c r="F88" s="10">
        <v>263999.40000000002</v>
      </c>
      <c r="G88" s="10">
        <v>8232939.4500000002</v>
      </c>
      <c r="H88" s="10">
        <v>11249.85</v>
      </c>
      <c r="I88" s="6">
        <f t="shared" si="17"/>
        <v>10</v>
      </c>
      <c r="J88" s="10">
        <v>9</v>
      </c>
      <c r="K88" s="10">
        <v>1</v>
      </c>
      <c r="L88" s="10">
        <v>0</v>
      </c>
      <c r="M88" s="6">
        <v>0</v>
      </c>
      <c r="N88" s="6">
        <v>0</v>
      </c>
      <c r="O88" s="27"/>
      <c r="P88" s="26"/>
      <c r="Q88" s="26"/>
      <c r="R88" s="27"/>
      <c r="S88" s="27"/>
      <c r="T88" s="27"/>
      <c r="U88" s="27"/>
      <c r="V88" s="27"/>
      <c r="W88" s="27"/>
      <c r="X88" s="27"/>
      <c r="Y88" s="27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6"/>
      <c r="AK88" s="6"/>
    </row>
    <row r="89" spans="1:37" ht="14.1" customHeight="1" x14ac:dyDescent="0.25">
      <c r="A89" s="1" t="s">
        <v>171</v>
      </c>
      <c r="B89" s="1" t="s">
        <v>172</v>
      </c>
      <c r="C89" s="5">
        <f t="shared" si="14"/>
        <v>437175256.63999999</v>
      </c>
      <c r="D89" s="6">
        <f t="shared" si="16"/>
        <v>170304778.18000001</v>
      </c>
      <c r="E89" s="10">
        <v>27249293.670000002</v>
      </c>
      <c r="F89" s="10">
        <v>71878853.689999998</v>
      </c>
      <c r="G89" s="10">
        <v>64233323.479999997</v>
      </c>
      <c r="H89" s="10">
        <v>6943307.3399999999</v>
      </c>
      <c r="I89" s="6">
        <f t="shared" si="17"/>
        <v>266870478.45999998</v>
      </c>
      <c r="J89" s="10">
        <v>246529528.84</v>
      </c>
      <c r="K89" s="10">
        <v>17776999.949999999</v>
      </c>
      <c r="L89" s="10">
        <v>2563949.67</v>
      </c>
      <c r="M89" s="6">
        <v>0</v>
      </c>
      <c r="N89" s="6">
        <v>0</v>
      </c>
      <c r="O89" s="27"/>
      <c r="P89" s="26"/>
      <c r="Q89" s="26"/>
      <c r="R89" s="27"/>
      <c r="S89" s="27"/>
      <c r="T89" s="27"/>
      <c r="U89" s="27"/>
      <c r="V89" s="27"/>
      <c r="W89" s="27"/>
      <c r="X89" s="27"/>
      <c r="Y89" s="27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6"/>
      <c r="AK89" s="6"/>
    </row>
    <row r="90" spans="1:37" ht="14.1" customHeight="1" x14ac:dyDescent="0.25">
      <c r="A90" s="1" t="s">
        <v>173</v>
      </c>
      <c r="B90" s="1" t="s">
        <v>174</v>
      </c>
      <c r="C90" s="5">
        <f t="shared" si="14"/>
        <v>36096381.609999999</v>
      </c>
      <c r="D90" s="6">
        <f t="shared" si="16"/>
        <v>15993413.98</v>
      </c>
      <c r="E90" s="10">
        <v>3917068.98</v>
      </c>
      <c r="F90" s="10">
        <v>2245775.19</v>
      </c>
      <c r="G90" s="10">
        <v>9621030.0600000005</v>
      </c>
      <c r="H90" s="10">
        <v>209539.75</v>
      </c>
      <c r="I90" s="6">
        <f t="shared" si="17"/>
        <v>20102967.629999999</v>
      </c>
      <c r="J90" s="10">
        <v>20102967.629999999</v>
      </c>
      <c r="K90" s="10">
        <v>0</v>
      </c>
      <c r="L90" s="10">
        <v>0</v>
      </c>
      <c r="M90" s="6">
        <v>0</v>
      </c>
      <c r="N90" s="6">
        <v>0</v>
      </c>
      <c r="O90" s="27"/>
      <c r="P90" s="26"/>
      <c r="Q90" s="26"/>
      <c r="R90" s="27"/>
      <c r="S90" s="27"/>
      <c r="T90" s="27"/>
      <c r="U90" s="27"/>
      <c r="V90" s="27"/>
      <c r="W90" s="27"/>
      <c r="X90" s="27"/>
      <c r="Y90" s="27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6"/>
      <c r="AK90" s="6"/>
    </row>
    <row r="91" spans="1:37" ht="14.1" customHeight="1" x14ac:dyDescent="0.25">
      <c r="A91" s="1" t="s">
        <v>175</v>
      </c>
      <c r="B91" s="1" t="s">
        <v>176</v>
      </c>
      <c r="C91" s="5">
        <f t="shared" si="14"/>
        <v>45437371</v>
      </c>
      <c r="D91" s="6">
        <f t="shared" si="16"/>
        <v>13442766</v>
      </c>
      <c r="E91" s="10">
        <v>5521926</v>
      </c>
      <c r="F91" s="10">
        <v>5809416</v>
      </c>
      <c r="G91" s="10">
        <v>399531</v>
      </c>
      <c r="H91" s="10">
        <v>1711893</v>
      </c>
      <c r="I91" s="6">
        <f t="shared" si="17"/>
        <v>31994605</v>
      </c>
      <c r="J91" s="10">
        <v>31994603</v>
      </c>
      <c r="K91" s="10">
        <v>2</v>
      </c>
      <c r="L91" s="10">
        <v>0</v>
      </c>
      <c r="M91" s="6">
        <v>0</v>
      </c>
      <c r="N91" s="6">
        <v>0</v>
      </c>
      <c r="O91" s="27"/>
      <c r="P91" s="26"/>
      <c r="Q91" s="26"/>
      <c r="R91" s="27"/>
      <c r="S91" s="27"/>
      <c r="T91" s="27"/>
      <c r="U91" s="27"/>
      <c r="V91" s="27"/>
      <c r="W91" s="27"/>
      <c r="X91" s="27"/>
      <c r="Y91" s="27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6"/>
      <c r="AK91" s="6"/>
    </row>
    <row r="92" spans="1:37" ht="14.1" customHeight="1" x14ac:dyDescent="0.25">
      <c r="A92" s="1" t="s">
        <v>177</v>
      </c>
      <c r="B92" s="1" t="s">
        <v>178</v>
      </c>
      <c r="C92" s="5">
        <f t="shared" si="14"/>
        <v>13274837.530000001</v>
      </c>
      <c r="D92" s="6">
        <f t="shared" si="16"/>
        <v>7830635.6800000006</v>
      </c>
      <c r="E92" s="10">
        <v>4451301.47</v>
      </c>
      <c r="F92" s="10">
        <v>2248716.85</v>
      </c>
      <c r="G92" s="10">
        <v>952428.91</v>
      </c>
      <c r="H92" s="10">
        <v>178188.45</v>
      </c>
      <c r="I92" s="6">
        <f t="shared" si="17"/>
        <v>5444201.8499999996</v>
      </c>
      <c r="J92" s="10">
        <v>5444199.8499999996</v>
      </c>
      <c r="K92" s="10">
        <v>2</v>
      </c>
      <c r="L92" s="10">
        <v>0</v>
      </c>
      <c r="M92" s="6">
        <v>0</v>
      </c>
      <c r="N92" s="6">
        <v>0</v>
      </c>
      <c r="O92" s="27"/>
      <c r="P92" s="26"/>
      <c r="Q92" s="26"/>
      <c r="R92" s="27"/>
      <c r="S92" s="27"/>
      <c r="T92" s="27"/>
      <c r="U92" s="27"/>
      <c r="V92" s="27"/>
      <c r="W92" s="27"/>
      <c r="X92" s="27"/>
      <c r="Y92" s="27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6"/>
      <c r="AK92" s="6"/>
    </row>
    <row r="93" spans="1:37" ht="14.1" customHeight="1" x14ac:dyDescent="0.25">
      <c r="A93" s="1" t="s">
        <v>179</v>
      </c>
      <c r="B93" s="1" t="s">
        <v>180</v>
      </c>
      <c r="C93" s="5">
        <f t="shared" si="14"/>
        <v>70778164.189999998</v>
      </c>
      <c r="D93" s="6">
        <f t="shared" si="16"/>
        <v>26252228.789999999</v>
      </c>
      <c r="E93" s="10">
        <v>5303514.4800000004</v>
      </c>
      <c r="F93" s="10">
        <v>7323743.8899999997</v>
      </c>
      <c r="G93" s="10">
        <v>2230467.8199999998</v>
      </c>
      <c r="H93" s="10">
        <v>11394502.6</v>
      </c>
      <c r="I93" s="6">
        <f t="shared" si="17"/>
        <v>44525935.399999999</v>
      </c>
      <c r="J93" s="10">
        <v>44215407</v>
      </c>
      <c r="K93" s="10">
        <v>209528.4</v>
      </c>
      <c r="L93" s="10">
        <v>101000</v>
      </c>
      <c r="M93" s="6">
        <v>0</v>
      </c>
      <c r="N93" s="6">
        <v>0</v>
      </c>
      <c r="O93" s="27"/>
      <c r="P93" s="26"/>
      <c r="Q93" s="26"/>
      <c r="R93" s="27"/>
      <c r="S93" s="27"/>
      <c r="T93" s="27"/>
      <c r="U93" s="27"/>
      <c r="V93" s="27"/>
      <c r="W93" s="27"/>
      <c r="X93" s="27"/>
      <c r="Y93" s="27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6"/>
      <c r="AK93" s="6"/>
    </row>
    <row r="94" spans="1:37" ht="14.1" customHeight="1" x14ac:dyDescent="0.25">
      <c r="A94" s="1" t="s">
        <v>181</v>
      </c>
      <c r="B94" s="1" t="s">
        <v>182</v>
      </c>
      <c r="C94" s="5">
        <f t="shared" si="14"/>
        <v>9004143.1400000006</v>
      </c>
      <c r="D94" s="6">
        <f t="shared" si="16"/>
        <v>6339582.3200000003</v>
      </c>
      <c r="E94" s="10">
        <v>985608.95</v>
      </c>
      <c r="F94" s="10">
        <v>1953418.62</v>
      </c>
      <c r="G94" s="10">
        <v>2954180.75</v>
      </c>
      <c r="H94" s="10">
        <v>446374</v>
      </c>
      <c r="I94" s="6">
        <f t="shared" si="17"/>
        <v>2664560.8199999998</v>
      </c>
      <c r="J94" s="10">
        <v>2486596.27</v>
      </c>
      <c r="K94" s="10">
        <v>177964.55</v>
      </c>
      <c r="L94" s="10">
        <v>0</v>
      </c>
      <c r="M94" s="6">
        <v>0</v>
      </c>
      <c r="N94" s="6">
        <v>0</v>
      </c>
      <c r="O94" s="27"/>
      <c r="P94" s="26"/>
      <c r="Q94" s="26"/>
      <c r="R94" s="27"/>
      <c r="S94" s="27"/>
      <c r="T94" s="27"/>
      <c r="U94" s="27"/>
      <c r="V94" s="27"/>
      <c r="W94" s="27"/>
      <c r="X94" s="27"/>
      <c r="Y94" s="27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6"/>
      <c r="AK94" s="6"/>
    </row>
    <row r="95" spans="1:37" ht="14.1" customHeight="1" x14ac:dyDescent="0.25">
      <c r="A95" s="1" t="s">
        <v>183</v>
      </c>
      <c r="B95" s="1" t="s">
        <v>184</v>
      </c>
      <c r="C95" s="5">
        <f t="shared" si="14"/>
        <v>21170269.34</v>
      </c>
      <c r="D95" s="6">
        <f t="shared" si="16"/>
        <v>12403700.289999999</v>
      </c>
      <c r="E95" s="10">
        <v>3354684.36</v>
      </c>
      <c r="F95" s="10">
        <v>4452683.43</v>
      </c>
      <c r="G95" s="10">
        <v>4270282</v>
      </c>
      <c r="H95" s="10">
        <v>326050.5</v>
      </c>
      <c r="I95" s="6">
        <f t="shared" si="17"/>
        <v>8766569.0500000007</v>
      </c>
      <c r="J95" s="10">
        <v>8766569.0500000007</v>
      </c>
      <c r="K95" s="10">
        <v>0</v>
      </c>
      <c r="L95" s="10">
        <v>0</v>
      </c>
      <c r="M95" s="6">
        <v>0</v>
      </c>
      <c r="N95" s="6">
        <v>0</v>
      </c>
      <c r="O95" s="27"/>
      <c r="P95" s="26"/>
      <c r="Q95" s="26"/>
      <c r="R95" s="27"/>
      <c r="S95" s="27"/>
      <c r="T95" s="27"/>
      <c r="U95" s="27"/>
      <c r="V95" s="27"/>
      <c r="W95" s="27"/>
      <c r="X95" s="27"/>
      <c r="Y95" s="27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6"/>
      <c r="AK95" s="6"/>
    </row>
    <row r="96" spans="1:37" ht="14.1" customHeight="1" x14ac:dyDescent="0.25">
      <c r="A96" s="1" t="s">
        <v>185</v>
      </c>
      <c r="B96" s="1" t="s">
        <v>186</v>
      </c>
      <c r="C96" s="5">
        <f t="shared" si="14"/>
        <v>2666795.61</v>
      </c>
      <c r="D96" s="6">
        <f t="shared" si="16"/>
        <v>1343565.8599999999</v>
      </c>
      <c r="E96" s="10">
        <v>574764.61</v>
      </c>
      <c r="F96" s="10">
        <v>125166.95</v>
      </c>
      <c r="G96" s="10">
        <v>237791.7</v>
      </c>
      <c r="H96" s="10">
        <v>405842.6</v>
      </c>
      <c r="I96" s="6">
        <f t="shared" si="17"/>
        <v>1323229.75</v>
      </c>
      <c r="J96" s="10">
        <v>1323225.75</v>
      </c>
      <c r="K96" s="10">
        <v>4</v>
      </c>
      <c r="L96" s="10">
        <v>0</v>
      </c>
      <c r="M96" s="6">
        <v>0</v>
      </c>
      <c r="N96" s="6">
        <v>0</v>
      </c>
      <c r="O96" s="27"/>
      <c r="P96" s="26"/>
      <c r="Q96" s="26"/>
      <c r="R96" s="27"/>
      <c r="S96" s="27"/>
      <c r="T96" s="27"/>
      <c r="U96" s="27"/>
      <c r="V96" s="27"/>
      <c r="W96" s="27"/>
      <c r="X96" s="27"/>
      <c r="Y96" s="27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6"/>
      <c r="AK96" s="6"/>
    </row>
    <row r="97" spans="1:37" ht="14.1" customHeight="1" x14ac:dyDescent="0.25">
      <c r="A97" s="1" t="s">
        <v>187</v>
      </c>
      <c r="B97" s="1" t="s">
        <v>188</v>
      </c>
      <c r="C97" s="5">
        <f t="shared" si="14"/>
        <v>5778922.7599999998</v>
      </c>
      <c r="D97" s="6">
        <f t="shared" si="16"/>
        <v>3069910.19</v>
      </c>
      <c r="E97" s="10">
        <v>1817833.58</v>
      </c>
      <c r="F97" s="10">
        <v>989479.29</v>
      </c>
      <c r="G97" s="10">
        <v>262597.32</v>
      </c>
      <c r="H97" s="10">
        <v>0</v>
      </c>
      <c r="I97" s="6">
        <f t="shared" si="17"/>
        <v>2709012.57</v>
      </c>
      <c r="J97" s="10">
        <v>2675000.5699999998</v>
      </c>
      <c r="K97" s="10">
        <v>34012</v>
      </c>
      <c r="L97" s="10">
        <v>0</v>
      </c>
      <c r="M97" s="6">
        <v>0</v>
      </c>
      <c r="N97" s="6">
        <v>0</v>
      </c>
      <c r="O97" s="27"/>
      <c r="P97" s="26"/>
      <c r="Q97" s="26"/>
      <c r="R97" s="27"/>
      <c r="S97" s="27"/>
      <c r="T97" s="27"/>
      <c r="U97" s="27"/>
      <c r="V97" s="27"/>
      <c r="W97" s="27"/>
      <c r="X97" s="27"/>
      <c r="Y97" s="27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6"/>
      <c r="AK97" s="6"/>
    </row>
    <row r="98" spans="1:37" ht="14.1" customHeight="1" x14ac:dyDescent="0.25">
      <c r="A98" s="1" t="s">
        <v>189</v>
      </c>
      <c r="B98" s="1" t="s">
        <v>190</v>
      </c>
      <c r="C98" s="5">
        <f t="shared" si="14"/>
        <v>24389369.82</v>
      </c>
      <c r="D98" s="6">
        <f t="shared" si="16"/>
        <v>11995444.77</v>
      </c>
      <c r="E98" s="10">
        <v>3959178.24</v>
      </c>
      <c r="F98" s="10">
        <v>1195153.46</v>
      </c>
      <c r="G98" s="10">
        <v>3733166.56</v>
      </c>
      <c r="H98" s="10">
        <v>3107946.51</v>
      </c>
      <c r="I98" s="6">
        <f t="shared" si="17"/>
        <v>12393925.050000001</v>
      </c>
      <c r="J98" s="10">
        <v>12337459.5</v>
      </c>
      <c r="K98" s="10">
        <v>56465.55</v>
      </c>
      <c r="L98" s="10">
        <v>0</v>
      </c>
      <c r="M98" s="6">
        <v>0</v>
      </c>
      <c r="N98" s="6">
        <v>0</v>
      </c>
      <c r="O98" s="27"/>
      <c r="P98" s="26"/>
      <c r="Q98" s="26"/>
      <c r="R98" s="27"/>
      <c r="S98" s="27"/>
      <c r="T98" s="27"/>
      <c r="U98" s="27"/>
      <c r="V98" s="27"/>
      <c r="W98" s="27"/>
      <c r="X98" s="27"/>
      <c r="Y98" s="27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6"/>
      <c r="AK98" s="6"/>
    </row>
    <row r="99" spans="1:37" ht="14.1" customHeight="1" x14ac:dyDescent="0.25">
      <c r="A99" s="1" t="s">
        <v>191</v>
      </c>
      <c r="B99" s="1" t="s">
        <v>192</v>
      </c>
      <c r="C99" s="5">
        <f t="shared" si="14"/>
        <v>326329.46000000002</v>
      </c>
      <c r="D99" s="6">
        <f t="shared" si="16"/>
        <v>201212.47</v>
      </c>
      <c r="E99" s="10">
        <v>40734.449999999997</v>
      </c>
      <c r="F99" s="10">
        <v>104237.12</v>
      </c>
      <c r="G99" s="10">
        <v>3398</v>
      </c>
      <c r="H99" s="10">
        <v>52842.9</v>
      </c>
      <c r="I99" s="6">
        <f t="shared" si="17"/>
        <v>26694.45</v>
      </c>
      <c r="J99" s="10">
        <v>26694.45</v>
      </c>
      <c r="K99" s="10">
        <v>0</v>
      </c>
      <c r="L99" s="10">
        <v>0</v>
      </c>
      <c r="M99" s="6">
        <v>0</v>
      </c>
      <c r="N99" s="6">
        <v>98422.54</v>
      </c>
      <c r="O99" s="27"/>
      <c r="P99" s="26"/>
      <c r="Q99" s="26"/>
      <c r="R99" s="27"/>
      <c r="S99" s="27"/>
      <c r="T99" s="27"/>
      <c r="U99" s="27"/>
      <c r="V99" s="27"/>
      <c r="W99" s="27"/>
      <c r="X99" s="27"/>
      <c r="Y99" s="27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6"/>
      <c r="AK99" s="6"/>
    </row>
    <row r="100" spans="1:37" ht="14.1" customHeight="1" x14ac:dyDescent="0.25">
      <c r="A100" s="1" t="s">
        <v>193</v>
      </c>
      <c r="B100" s="1" t="s">
        <v>194</v>
      </c>
      <c r="C100" s="5">
        <f t="shared" si="14"/>
        <v>10860693.02</v>
      </c>
      <c r="D100" s="6">
        <f t="shared" si="16"/>
        <v>1772602.98</v>
      </c>
      <c r="E100" s="10">
        <v>179610.06</v>
      </c>
      <c r="F100" s="10">
        <v>611220.92000000004</v>
      </c>
      <c r="G100" s="10">
        <v>279078</v>
      </c>
      <c r="H100" s="10">
        <v>702694</v>
      </c>
      <c r="I100" s="6">
        <f t="shared" si="17"/>
        <v>9088090.0399999991</v>
      </c>
      <c r="J100" s="10">
        <v>9088089.0399999991</v>
      </c>
      <c r="K100" s="10">
        <v>1</v>
      </c>
      <c r="L100" s="10">
        <v>0</v>
      </c>
      <c r="M100" s="6">
        <v>0</v>
      </c>
      <c r="N100" s="6">
        <v>0</v>
      </c>
      <c r="O100" s="27"/>
      <c r="P100" s="26"/>
      <c r="Q100" s="26"/>
      <c r="R100" s="27"/>
      <c r="S100" s="27"/>
      <c r="T100" s="27"/>
      <c r="U100" s="27"/>
      <c r="V100" s="27"/>
      <c r="W100" s="27"/>
      <c r="X100" s="27"/>
      <c r="Y100" s="27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6"/>
      <c r="AK100" s="6"/>
    </row>
    <row r="101" spans="1:37" ht="14.1" customHeight="1" x14ac:dyDescent="0.25">
      <c r="A101" s="1" t="s">
        <v>195</v>
      </c>
      <c r="B101" s="1" t="s">
        <v>196</v>
      </c>
      <c r="C101" s="5">
        <f t="shared" si="14"/>
        <v>111964335.34999999</v>
      </c>
      <c r="D101" s="6">
        <f t="shared" si="16"/>
        <v>37326635.640000001</v>
      </c>
      <c r="E101" s="10">
        <v>8610001.9700000007</v>
      </c>
      <c r="F101" s="10">
        <v>19036091.859999999</v>
      </c>
      <c r="G101" s="10">
        <v>6458504</v>
      </c>
      <c r="H101" s="10">
        <v>3222037.81</v>
      </c>
      <c r="I101" s="6">
        <f t="shared" si="17"/>
        <v>74637699.709999993</v>
      </c>
      <c r="J101" s="10">
        <v>73107296.909999996</v>
      </c>
      <c r="K101" s="10">
        <v>1530402.8</v>
      </c>
      <c r="L101" s="10">
        <v>0</v>
      </c>
      <c r="M101" s="6">
        <v>0</v>
      </c>
      <c r="N101" s="6">
        <v>0</v>
      </c>
      <c r="O101" s="27"/>
      <c r="P101" s="26"/>
      <c r="Q101" s="26"/>
      <c r="R101" s="27"/>
      <c r="S101" s="27"/>
      <c r="T101" s="27"/>
      <c r="U101" s="27"/>
      <c r="V101" s="27"/>
      <c r="W101" s="27"/>
      <c r="X101" s="27"/>
      <c r="Y101" s="27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6"/>
      <c r="AK101" s="6"/>
    </row>
    <row r="102" spans="1:37" ht="14.1" customHeight="1" x14ac:dyDescent="0.25">
      <c r="A102" s="1" t="s">
        <v>197</v>
      </c>
      <c r="B102" s="1" t="s">
        <v>198</v>
      </c>
      <c r="C102" s="5">
        <f t="shared" si="14"/>
        <v>576774.87</v>
      </c>
      <c r="D102" s="6">
        <f t="shared" si="16"/>
        <v>576763.87</v>
      </c>
      <c r="E102" s="10">
        <v>73044.539999999994</v>
      </c>
      <c r="F102" s="10">
        <v>125638.81</v>
      </c>
      <c r="G102" s="10">
        <v>263181.57</v>
      </c>
      <c r="H102" s="10">
        <v>114898.95</v>
      </c>
      <c r="I102" s="6">
        <f t="shared" si="17"/>
        <v>11</v>
      </c>
      <c r="J102" s="10">
        <v>11</v>
      </c>
      <c r="K102" s="10">
        <v>0</v>
      </c>
      <c r="L102" s="10">
        <v>0</v>
      </c>
      <c r="M102" s="6">
        <v>0</v>
      </c>
      <c r="N102" s="6">
        <v>0</v>
      </c>
      <c r="O102" s="27"/>
      <c r="P102" s="26"/>
      <c r="Q102" s="26"/>
      <c r="R102" s="27"/>
      <c r="S102" s="27"/>
      <c r="T102" s="27"/>
      <c r="U102" s="27"/>
      <c r="V102" s="27"/>
      <c r="W102" s="27"/>
      <c r="X102" s="27"/>
      <c r="Y102" s="27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6"/>
      <c r="AK102" s="6"/>
    </row>
    <row r="103" spans="1:37" ht="14.1" customHeight="1" x14ac:dyDescent="0.25">
      <c r="A103" s="1" t="s">
        <v>199</v>
      </c>
      <c r="B103" s="1" t="s">
        <v>200</v>
      </c>
      <c r="C103" s="5">
        <f t="shared" si="14"/>
        <v>19244982.990000002</v>
      </c>
      <c r="D103" s="6">
        <f t="shared" si="16"/>
        <v>12439367.09</v>
      </c>
      <c r="E103" s="10">
        <v>4248234.9800000004</v>
      </c>
      <c r="F103" s="10">
        <v>2890296.86</v>
      </c>
      <c r="G103" s="10">
        <v>5212662.75</v>
      </c>
      <c r="H103" s="10">
        <v>88172.5</v>
      </c>
      <c r="I103" s="6">
        <f t="shared" si="17"/>
        <v>6805615.9000000004</v>
      </c>
      <c r="J103" s="10">
        <v>6805615.9000000004</v>
      </c>
      <c r="K103" s="10">
        <v>0</v>
      </c>
      <c r="L103" s="10">
        <v>0</v>
      </c>
      <c r="M103" s="6">
        <v>0</v>
      </c>
      <c r="N103" s="6">
        <v>0</v>
      </c>
      <c r="O103" s="27"/>
      <c r="P103" s="26"/>
      <c r="Q103" s="26"/>
      <c r="R103" s="27"/>
      <c r="S103" s="27"/>
      <c r="T103" s="27"/>
      <c r="U103" s="27"/>
      <c r="V103" s="27"/>
      <c r="W103" s="27"/>
      <c r="X103" s="27"/>
      <c r="Y103" s="27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6"/>
      <c r="AK103" s="6"/>
    </row>
    <row r="104" spans="1:37" ht="14.1" customHeight="1" x14ac:dyDescent="0.25">
      <c r="A104" s="1" t="s">
        <v>201</v>
      </c>
      <c r="B104" s="1" t="s">
        <v>202</v>
      </c>
      <c r="C104" s="5">
        <f t="shared" si="14"/>
        <v>16154521.77</v>
      </c>
      <c r="D104" s="6">
        <f t="shared" si="16"/>
        <v>5301886.3600000003</v>
      </c>
      <c r="E104" s="10">
        <v>2202208.4900000002</v>
      </c>
      <c r="F104" s="10">
        <v>3062587.74</v>
      </c>
      <c r="G104" s="10">
        <v>32322.080000000002</v>
      </c>
      <c r="H104" s="10">
        <v>4768.05</v>
      </c>
      <c r="I104" s="6">
        <f t="shared" si="17"/>
        <v>10852635.41</v>
      </c>
      <c r="J104" s="10">
        <v>10538616.359999999</v>
      </c>
      <c r="K104" s="10">
        <v>314019.05</v>
      </c>
      <c r="L104" s="10">
        <v>0</v>
      </c>
      <c r="M104" s="6">
        <v>0</v>
      </c>
      <c r="N104" s="6">
        <v>0</v>
      </c>
      <c r="O104" s="27"/>
      <c r="P104" s="26"/>
      <c r="Q104" s="26"/>
      <c r="R104" s="27"/>
      <c r="S104" s="27"/>
      <c r="T104" s="27"/>
      <c r="U104" s="27"/>
      <c r="V104" s="27"/>
      <c r="W104" s="27"/>
      <c r="X104" s="27"/>
      <c r="Y104" s="27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6"/>
      <c r="AK104" s="6"/>
    </row>
    <row r="105" spans="1:37" ht="14.1" customHeight="1" x14ac:dyDescent="0.25">
      <c r="A105" s="1">
        <v>2235</v>
      </c>
      <c r="B105" s="1" t="s">
        <v>203</v>
      </c>
      <c r="C105" s="5">
        <f t="shared" si="14"/>
        <v>9090528.8499999996</v>
      </c>
      <c r="D105" s="6">
        <f t="shared" si="16"/>
        <v>6132108.4699999997</v>
      </c>
      <c r="E105" s="10">
        <v>2267243.2999999998</v>
      </c>
      <c r="F105" s="10">
        <v>2122206.9</v>
      </c>
      <c r="G105" s="10">
        <v>1636595.62</v>
      </c>
      <c r="H105" s="10">
        <v>106062.65</v>
      </c>
      <c r="I105" s="6">
        <f t="shared" si="17"/>
        <v>2958420.38</v>
      </c>
      <c r="J105" s="10">
        <v>2958411.38</v>
      </c>
      <c r="K105" s="10">
        <v>9</v>
      </c>
      <c r="L105" s="10">
        <v>0</v>
      </c>
      <c r="M105" s="6">
        <v>0</v>
      </c>
      <c r="N105" s="6">
        <v>0</v>
      </c>
      <c r="O105" s="27"/>
      <c r="P105" s="26"/>
      <c r="Q105" s="26"/>
      <c r="R105" s="27"/>
      <c r="S105" s="27"/>
      <c r="T105" s="27"/>
      <c r="U105" s="27"/>
      <c r="V105" s="27"/>
      <c r="W105" s="27"/>
      <c r="X105" s="27"/>
      <c r="Y105" s="27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6"/>
      <c r="AK105" s="6"/>
    </row>
    <row r="106" spans="1:37" ht="14.1" customHeight="1" x14ac:dyDescent="0.25">
      <c r="A106" s="1">
        <v>2236</v>
      </c>
      <c r="B106" s="1" t="s">
        <v>448</v>
      </c>
      <c r="C106" s="5">
        <f t="shared" ref="C106" si="18">SUM(D106,I106,M106,N106)</f>
        <v>56659003.200000003</v>
      </c>
      <c r="D106" s="6">
        <f t="shared" ref="D106" si="19">SUM(E106:H106)</f>
        <v>20096455.25</v>
      </c>
      <c r="E106" s="10">
        <v>8072072.8700000001</v>
      </c>
      <c r="F106" s="10">
        <v>10639647.43</v>
      </c>
      <c r="G106" s="10">
        <v>818254</v>
      </c>
      <c r="H106" s="10">
        <v>566480.94999999995</v>
      </c>
      <c r="I106" s="6">
        <f t="shared" si="17"/>
        <v>36562547.950000003</v>
      </c>
      <c r="J106" s="10">
        <v>36562547.950000003</v>
      </c>
      <c r="K106" s="10">
        <v>0</v>
      </c>
      <c r="L106" s="10">
        <v>0</v>
      </c>
      <c r="M106" s="6">
        <v>0</v>
      </c>
      <c r="N106" s="6">
        <v>0</v>
      </c>
      <c r="O106" s="27"/>
      <c r="P106" s="26"/>
      <c r="Q106" s="26"/>
      <c r="R106" s="27"/>
      <c r="S106" s="27"/>
      <c r="T106" s="27"/>
      <c r="U106" s="27"/>
      <c r="V106" s="27"/>
      <c r="W106" s="27"/>
      <c r="X106" s="27"/>
      <c r="Y106" s="27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6"/>
      <c r="AK106" s="6"/>
    </row>
    <row r="107" spans="1:37" ht="14.1" customHeight="1" x14ac:dyDescent="0.25">
      <c r="A107" s="1">
        <v>2237</v>
      </c>
      <c r="B107" s="1" t="s">
        <v>454</v>
      </c>
      <c r="C107" s="5">
        <f t="shared" si="14"/>
        <v>18604641.640000001</v>
      </c>
      <c r="D107" s="6">
        <f t="shared" si="16"/>
        <v>10958849.85</v>
      </c>
      <c r="E107" s="10">
        <v>1717111.16</v>
      </c>
      <c r="F107" s="10">
        <v>2842364.89</v>
      </c>
      <c r="G107" s="10">
        <v>6333548.2999999998</v>
      </c>
      <c r="H107" s="10">
        <v>65825.5</v>
      </c>
      <c r="I107" s="6">
        <f t="shared" si="17"/>
        <v>7645791.79</v>
      </c>
      <c r="J107" s="10">
        <v>7645791.79</v>
      </c>
      <c r="K107" s="10">
        <v>0</v>
      </c>
      <c r="L107" s="10">
        <v>0</v>
      </c>
      <c r="M107" s="6">
        <v>0</v>
      </c>
      <c r="N107" s="6">
        <v>0</v>
      </c>
      <c r="O107" s="27"/>
      <c r="P107" s="26"/>
      <c r="Q107" s="26"/>
      <c r="R107" s="27"/>
      <c r="S107" s="27"/>
      <c r="T107" s="27"/>
      <c r="U107" s="27"/>
      <c r="V107" s="27"/>
      <c r="W107" s="27"/>
      <c r="X107" s="27"/>
      <c r="Y107" s="27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6"/>
      <c r="AK107" s="6"/>
    </row>
    <row r="108" spans="1:37" ht="14.1" customHeight="1" x14ac:dyDescent="0.25">
      <c r="C108" s="5"/>
      <c r="D108" s="6"/>
      <c r="E108" s="10"/>
      <c r="F108" s="10"/>
      <c r="G108" s="10"/>
      <c r="H108" s="10"/>
      <c r="I108" s="6"/>
      <c r="J108" s="10"/>
      <c r="K108" s="10"/>
      <c r="L108" s="10"/>
      <c r="M108" s="6"/>
      <c r="N108" s="6"/>
      <c r="O108" s="27"/>
      <c r="P108" s="26"/>
      <c r="Q108" s="26"/>
      <c r="R108" s="27"/>
      <c r="S108" s="27"/>
      <c r="T108" s="27"/>
      <c r="U108" s="27"/>
      <c r="V108" s="27"/>
      <c r="W108" s="27"/>
      <c r="X108" s="27"/>
      <c r="Y108" s="27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6"/>
      <c r="AK108" s="6"/>
    </row>
    <row r="109" spans="1:37" s="2" customFormat="1" ht="14.1" customHeight="1" x14ac:dyDescent="0.25">
      <c r="B109" s="2" t="s">
        <v>204</v>
      </c>
      <c r="C109" s="5">
        <f t="shared" ref="C109:N109" si="20">SUM(C110:C126)</f>
        <v>380817571.56</v>
      </c>
      <c r="D109" s="5">
        <f t="shared" si="20"/>
        <v>158991277.16</v>
      </c>
      <c r="E109" s="9">
        <f t="shared" si="20"/>
        <v>43647856.719999999</v>
      </c>
      <c r="F109" s="9">
        <f t="shared" si="20"/>
        <v>39780847.99000001</v>
      </c>
      <c r="G109" s="9">
        <f t="shared" si="20"/>
        <v>59345342.649999999</v>
      </c>
      <c r="H109" s="9">
        <f t="shared" si="20"/>
        <v>16217229.800000001</v>
      </c>
      <c r="I109" s="5">
        <f t="shared" si="20"/>
        <v>221826294.39999998</v>
      </c>
      <c r="J109" s="9">
        <f t="shared" si="20"/>
        <v>167729469.16000003</v>
      </c>
      <c r="K109" s="9">
        <f t="shared" si="20"/>
        <v>53544133.789999999</v>
      </c>
      <c r="L109" s="9">
        <f t="shared" si="20"/>
        <v>552691.44999999995</v>
      </c>
      <c r="M109" s="5">
        <f t="shared" si="20"/>
        <v>0</v>
      </c>
      <c r="N109" s="5">
        <f t="shared" si="20"/>
        <v>0</v>
      </c>
      <c r="O109" s="24"/>
      <c r="P109" s="25"/>
      <c r="Q109" s="25"/>
      <c r="R109" s="24"/>
      <c r="S109" s="24"/>
      <c r="T109" s="24"/>
      <c r="U109" s="24"/>
      <c r="V109" s="24"/>
      <c r="W109" s="24"/>
      <c r="X109" s="24"/>
      <c r="Y109" s="24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5"/>
      <c r="AK109" s="5"/>
    </row>
    <row r="110" spans="1:37" ht="14.1" customHeight="1" x14ac:dyDescent="0.25">
      <c r="A110" s="1" t="s">
        <v>205</v>
      </c>
      <c r="B110" s="1" t="s">
        <v>206</v>
      </c>
      <c r="C110" s="5">
        <f t="shared" si="14"/>
        <v>17821896.649999999</v>
      </c>
      <c r="D110" s="6">
        <f t="shared" ref="D110:D125" si="21">SUM(E110:H110)</f>
        <v>10537771.470000001</v>
      </c>
      <c r="E110" s="10">
        <v>4398261.28</v>
      </c>
      <c r="F110" s="10">
        <v>2644425.33</v>
      </c>
      <c r="G110" s="10">
        <v>3186887.74</v>
      </c>
      <c r="H110" s="10">
        <v>308197.12</v>
      </c>
      <c r="I110" s="6">
        <f t="shared" ref="I110:I126" si="22">SUM(J110:L110)</f>
        <v>7284125.1799999997</v>
      </c>
      <c r="J110" s="10">
        <v>3983226.98</v>
      </c>
      <c r="K110" s="10">
        <v>3300898.2</v>
      </c>
      <c r="L110" s="10">
        <v>0</v>
      </c>
      <c r="M110" s="6">
        <v>0</v>
      </c>
      <c r="N110" s="6">
        <v>0</v>
      </c>
      <c r="O110" s="27"/>
      <c r="P110" s="26"/>
      <c r="Q110" s="26"/>
      <c r="R110" s="27"/>
      <c r="S110" s="27"/>
      <c r="T110" s="27"/>
      <c r="U110" s="27"/>
      <c r="V110" s="27"/>
      <c r="W110" s="27"/>
      <c r="X110" s="27"/>
      <c r="Y110" s="27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6"/>
      <c r="AK110" s="6"/>
    </row>
    <row r="111" spans="1:37" ht="14.1" customHeight="1" x14ac:dyDescent="0.25">
      <c r="A111" s="1" t="s">
        <v>207</v>
      </c>
      <c r="B111" s="1" t="s">
        <v>208</v>
      </c>
      <c r="C111" s="5">
        <f t="shared" si="14"/>
        <v>58441489.039999992</v>
      </c>
      <c r="D111" s="6">
        <f t="shared" si="21"/>
        <v>26619263.259999998</v>
      </c>
      <c r="E111" s="10">
        <v>3365837.86</v>
      </c>
      <c r="F111" s="10">
        <v>4647858.26</v>
      </c>
      <c r="G111" s="10">
        <v>6722511.5</v>
      </c>
      <c r="H111" s="10">
        <v>11883055.640000001</v>
      </c>
      <c r="I111" s="6">
        <f t="shared" si="22"/>
        <v>31822225.779999997</v>
      </c>
      <c r="J111" s="10">
        <v>28014143.829999998</v>
      </c>
      <c r="K111" s="10">
        <v>3808081.95</v>
      </c>
      <c r="L111" s="10">
        <v>0</v>
      </c>
      <c r="M111" s="6">
        <v>0</v>
      </c>
      <c r="N111" s="6">
        <v>0</v>
      </c>
      <c r="O111" s="27"/>
      <c r="P111" s="26"/>
      <c r="Q111" s="26"/>
      <c r="R111" s="27"/>
      <c r="S111" s="27"/>
      <c r="T111" s="27"/>
      <c r="U111" s="27"/>
      <c r="V111" s="27"/>
      <c r="W111" s="27"/>
      <c r="X111" s="27"/>
      <c r="Y111" s="27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6"/>
      <c r="AK111" s="6"/>
    </row>
    <row r="112" spans="1:37" ht="14.1" customHeight="1" x14ac:dyDescent="0.25">
      <c r="A112" s="1" t="s">
        <v>209</v>
      </c>
      <c r="B112" s="1" t="s">
        <v>210</v>
      </c>
      <c r="C112" s="5">
        <f t="shared" si="14"/>
        <v>16176750.890000001</v>
      </c>
      <c r="D112" s="6">
        <f t="shared" si="21"/>
        <v>2569825.6399999997</v>
      </c>
      <c r="E112" s="10">
        <v>772266.46</v>
      </c>
      <c r="F112" s="10">
        <v>1440713.22</v>
      </c>
      <c r="G112" s="10">
        <v>2341.7600000000002</v>
      </c>
      <c r="H112" s="10">
        <v>354504.2</v>
      </c>
      <c r="I112" s="6">
        <f t="shared" si="22"/>
        <v>13606925.25</v>
      </c>
      <c r="J112" s="10">
        <v>11797139.800000001</v>
      </c>
      <c r="K112" s="10">
        <v>1809785.45</v>
      </c>
      <c r="L112" s="10">
        <v>0</v>
      </c>
      <c r="M112" s="6">
        <v>0</v>
      </c>
      <c r="N112" s="6">
        <v>0</v>
      </c>
      <c r="O112" s="27"/>
      <c r="P112" s="26"/>
      <c r="Q112" s="26"/>
      <c r="R112" s="27"/>
      <c r="S112" s="27"/>
      <c r="T112" s="27"/>
      <c r="U112" s="27"/>
      <c r="V112" s="27"/>
      <c r="W112" s="27"/>
      <c r="X112" s="27"/>
      <c r="Y112" s="27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6"/>
      <c r="AK112" s="6"/>
    </row>
    <row r="113" spans="1:37" ht="14.1" customHeight="1" x14ac:dyDescent="0.25">
      <c r="A113" s="1" t="s">
        <v>211</v>
      </c>
      <c r="B113" s="1" t="s">
        <v>212</v>
      </c>
      <c r="C113" s="5">
        <f t="shared" si="14"/>
        <v>3690111.05</v>
      </c>
      <c r="D113" s="6">
        <f t="shared" si="21"/>
        <v>3106207.55</v>
      </c>
      <c r="E113" s="10">
        <v>2306061.25</v>
      </c>
      <c r="F113" s="10">
        <v>709949.8</v>
      </c>
      <c r="G113" s="10">
        <v>16</v>
      </c>
      <c r="H113" s="10">
        <v>90180.5</v>
      </c>
      <c r="I113" s="6">
        <f t="shared" si="22"/>
        <v>583903.5</v>
      </c>
      <c r="J113" s="10">
        <v>583898.5</v>
      </c>
      <c r="K113" s="10">
        <v>5</v>
      </c>
      <c r="L113" s="10">
        <v>0</v>
      </c>
      <c r="M113" s="6">
        <v>0</v>
      </c>
      <c r="N113" s="6">
        <v>0</v>
      </c>
      <c r="O113" s="27"/>
      <c r="P113" s="26"/>
      <c r="Q113" s="26"/>
      <c r="R113" s="27"/>
      <c r="S113" s="27"/>
      <c r="T113" s="27"/>
      <c r="U113" s="27"/>
      <c r="V113" s="27"/>
      <c r="W113" s="27"/>
      <c r="X113" s="27"/>
      <c r="Y113" s="27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6"/>
      <c r="AK113" s="6"/>
    </row>
    <row r="114" spans="1:37" ht="14.1" customHeight="1" x14ac:dyDescent="0.25">
      <c r="A114" s="1" t="s">
        <v>213</v>
      </c>
      <c r="B114" s="1" t="s">
        <v>214</v>
      </c>
      <c r="C114" s="5">
        <f t="shared" si="14"/>
        <v>5064744.2699999996</v>
      </c>
      <c r="D114" s="6">
        <f t="shared" si="21"/>
        <v>1819972.55</v>
      </c>
      <c r="E114" s="10">
        <v>788482.15</v>
      </c>
      <c r="F114" s="10">
        <v>631321.55000000005</v>
      </c>
      <c r="G114" s="10">
        <v>280271.90000000002</v>
      </c>
      <c r="H114" s="10">
        <v>119896.95</v>
      </c>
      <c r="I114" s="6">
        <f t="shared" si="22"/>
        <v>3244771.7199999997</v>
      </c>
      <c r="J114" s="10">
        <v>2009296.45</v>
      </c>
      <c r="K114" s="10">
        <v>1235475.27</v>
      </c>
      <c r="L114" s="10">
        <v>0</v>
      </c>
      <c r="M114" s="6">
        <v>0</v>
      </c>
      <c r="N114" s="6">
        <v>0</v>
      </c>
      <c r="O114" s="27"/>
      <c r="P114" s="26"/>
      <c r="Q114" s="26"/>
      <c r="R114" s="27"/>
      <c r="S114" s="27"/>
      <c r="T114" s="27"/>
      <c r="U114" s="27"/>
      <c r="V114" s="27"/>
      <c r="W114" s="27"/>
      <c r="X114" s="27"/>
      <c r="Y114" s="27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6"/>
      <c r="AK114" s="6"/>
    </row>
    <row r="115" spans="1:37" ht="14.1" customHeight="1" x14ac:dyDescent="0.25">
      <c r="A115" s="1" t="s">
        <v>215</v>
      </c>
      <c r="B115" s="1" t="s">
        <v>216</v>
      </c>
      <c r="C115" s="5">
        <f t="shared" si="14"/>
        <v>3051044.31</v>
      </c>
      <c r="D115" s="6">
        <f t="shared" si="21"/>
        <v>1097206.28</v>
      </c>
      <c r="E115" s="10">
        <v>457980.84</v>
      </c>
      <c r="F115" s="10">
        <v>583614.66</v>
      </c>
      <c r="G115" s="10">
        <v>643.17999999999995</v>
      </c>
      <c r="H115" s="10">
        <v>54967.6</v>
      </c>
      <c r="I115" s="6">
        <f t="shared" si="22"/>
        <v>1953838.03</v>
      </c>
      <c r="J115" s="10">
        <v>1543833</v>
      </c>
      <c r="K115" s="10">
        <v>410005.03</v>
      </c>
      <c r="L115" s="10">
        <v>0</v>
      </c>
      <c r="M115" s="6">
        <v>0</v>
      </c>
      <c r="N115" s="6">
        <v>0</v>
      </c>
      <c r="O115" s="27"/>
      <c r="P115" s="26"/>
      <c r="Q115" s="26"/>
      <c r="R115" s="27"/>
      <c r="S115" s="27"/>
      <c r="T115" s="27"/>
      <c r="U115" s="27"/>
      <c r="V115" s="27"/>
      <c r="W115" s="27"/>
      <c r="X115" s="27"/>
      <c r="Y115" s="27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6"/>
      <c r="AK115" s="6"/>
    </row>
    <row r="116" spans="1:37" ht="14.1" customHeight="1" x14ac:dyDescent="0.25">
      <c r="A116" s="1" t="s">
        <v>217</v>
      </c>
      <c r="B116" s="1" t="s">
        <v>218</v>
      </c>
      <c r="C116" s="5">
        <f t="shared" ref="C116:C156" si="23">SUM(D116,I116,M116,N116)</f>
        <v>4828442</v>
      </c>
      <c r="D116" s="6">
        <f t="shared" si="21"/>
        <v>3998759.57</v>
      </c>
      <c r="E116" s="10">
        <v>945617.72</v>
      </c>
      <c r="F116" s="10">
        <v>379841.11</v>
      </c>
      <c r="G116" s="10">
        <v>2608819.73</v>
      </c>
      <c r="H116" s="10">
        <v>64481.01</v>
      </c>
      <c r="I116" s="6">
        <f t="shared" si="22"/>
        <v>829682.42999999993</v>
      </c>
      <c r="J116" s="10">
        <v>418222.8</v>
      </c>
      <c r="K116" s="10">
        <v>411459.63</v>
      </c>
      <c r="L116" s="10">
        <v>0</v>
      </c>
      <c r="M116" s="6">
        <v>0</v>
      </c>
      <c r="N116" s="6">
        <v>0</v>
      </c>
      <c r="O116" s="27"/>
      <c r="P116" s="26"/>
      <c r="Q116" s="26"/>
      <c r="R116" s="27"/>
      <c r="S116" s="27"/>
      <c r="T116" s="27"/>
      <c r="U116" s="27"/>
      <c r="V116" s="27"/>
      <c r="W116" s="27"/>
      <c r="X116" s="27"/>
      <c r="Y116" s="27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6"/>
      <c r="AK116" s="6"/>
    </row>
    <row r="117" spans="1:37" ht="14.1" customHeight="1" x14ac:dyDescent="0.25">
      <c r="A117" s="1" t="s">
        <v>219</v>
      </c>
      <c r="B117" s="1" t="s">
        <v>220</v>
      </c>
      <c r="C117" s="5">
        <f t="shared" si="23"/>
        <v>23694689.799999997</v>
      </c>
      <c r="D117" s="6">
        <f t="shared" si="21"/>
        <v>8477371.6499999985</v>
      </c>
      <c r="E117" s="10">
        <v>2482992.02</v>
      </c>
      <c r="F117" s="10">
        <v>3481313.61</v>
      </c>
      <c r="G117" s="10">
        <v>1925131.65</v>
      </c>
      <c r="H117" s="10">
        <v>587934.37</v>
      </c>
      <c r="I117" s="6">
        <f t="shared" si="22"/>
        <v>15217318.15</v>
      </c>
      <c r="J117" s="10">
        <v>14307664.300000001</v>
      </c>
      <c r="K117" s="10">
        <v>356962.4</v>
      </c>
      <c r="L117" s="10">
        <v>552691.44999999995</v>
      </c>
      <c r="M117" s="6">
        <v>0</v>
      </c>
      <c r="N117" s="6">
        <v>0</v>
      </c>
      <c r="O117" s="27"/>
      <c r="P117" s="26"/>
      <c r="Q117" s="26"/>
      <c r="R117" s="27"/>
      <c r="S117" s="27"/>
      <c r="T117" s="27"/>
      <c r="U117" s="27"/>
      <c r="V117" s="27"/>
      <c r="W117" s="27"/>
      <c r="X117" s="27"/>
      <c r="Y117" s="27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6"/>
      <c r="AK117" s="6"/>
    </row>
    <row r="118" spans="1:37" ht="14.1" customHeight="1" x14ac:dyDescent="0.25">
      <c r="A118" s="1" t="s">
        <v>221</v>
      </c>
      <c r="B118" s="1" t="s">
        <v>222</v>
      </c>
      <c r="C118" s="5">
        <f t="shared" si="23"/>
        <v>54201972.980000004</v>
      </c>
      <c r="D118" s="6">
        <f t="shared" si="21"/>
        <v>20621609.310000002</v>
      </c>
      <c r="E118" s="10">
        <v>2468807.2999999998</v>
      </c>
      <c r="F118" s="10">
        <v>9008674.3200000003</v>
      </c>
      <c r="G118" s="10">
        <v>8876348.0500000007</v>
      </c>
      <c r="H118" s="10">
        <v>267779.64</v>
      </c>
      <c r="I118" s="6">
        <f t="shared" si="22"/>
        <v>33580363.670000002</v>
      </c>
      <c r="J118" s="10">
        <v>26863747.800000001</v>
      </c>
      <c r="K118" s="10">
        <v>6716615.8700000001</v>
      </c>
      <c r="L118" s="10">
        <v>0</v>
      </c>
      <c r="M118" s="6">
        <v>0</v>
      </c>
      <c r="N118" s="6">
        <v>0</v>
      </c>
      <c r="O118" s="27"/>
      <c r="P118" s="26"/>
      <c r="Q118" s="26"/>
      <c r="R118" s="27"/>
      <c r="S118" s="27"/>
      <c r="T118" s="27"/>
      <c r="U118" s="27"/>
      <c r="V118" s="27"/>
      <c r="W118" s="27"/>
      <c r="X118" s="27"/>
      <c r="Y118" s="27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6"/>
      <c r="AK118" s="6"/>
    </row>
    <row r="119" spans="1:37" ht="14.1" customHeight="1" x14ac:dyDescent="0.25">
      <c r="A119" s="1" t="s">
        <v>223</v>
      </c>
      <c r="B119" s="1" t="s">
        <v>224</v>
      </c>
      <c r="C119" s="5">
        <f t="shared" si="23"/>
        <v>3423752.84</v>
      </c>
      <c r="D119" s="6">
        <f t="shared" si="21"/>
        <v>1007484.79</v>
      </c>
      <c r="E119" s="10">
        <v>359855.4</v>
      </c>
      <c r="F119" s="10">
        <v>416758.84</v>
      </c>
      <c r="G119" s="10">
        <v>1</v>
      </c>
      <c r="H119" s="10">
        <v>230869.55</v>
      </c>
      <c r="I119" s="6">
        <f t="shared" si="22"/>
        <v>2416268.0499999998</v>
      </c>
      <c r="J119" s="10">
        <v>2334365.0499999998</v>
      </c>
      <c r="K119" s="10">
        <v>81903</v>
      </c>
      <c r="L119" s="10">
        <v>0</v>
      </c>
      <c r="M119" s="6">
        <v>0</v>
      </c>
      <c r="N119" s="6">
        <v>0</v>
      </c>
      <c r="O119" s="27"/>
      <c r="P119" s="26"/>
      <c r="Q119" s="26"/>
      <c r="R119" s="27"/>
      <c r="S119" s="27"/>
      <c r="T119" s="27"/>
      <c r="U119" s="27"/>
      <c r="V119" s="27"/>
      <c r="W119" s="27"/>
      <c r="X119" s="27"/>
      <c r="Y119" s="27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6"/>
      <c r="AK119" s="6"/>
    </row>
    <row r="120" spans="1:37" ht="14.1" customHeight="1" x14ac:dyDescent="0.25">
      <c r="A120" s="1" t="s">
        <v>225</v>
      </c>
      <c r="B120" s="1" t="s">
        <v>226</v>
      </c>
      <c r="C120" s="5">
        <f t="shared" si="23"/>
        <v>3841727.04</v>
      </c>
      <c r="D120" s="6">
        <f t="shared" si="21"/>
        <v>2848873.2399999998</v>
      </c>
      <c r="E120" s="10">
        <v>422945.43</v>
      </c>
      <c r="F120" s="10">
        <v>538951.22</v>
      </c>
      <c r="G120" s="10">
        <v>1848771.24</v>
      </c>
      <c r="H120" s="10">
        <v>38205.35</v>
      </c>
      <c r="I120" s="6">
        <f t="shared" si="22"/>
        <v>992853.8</v>
      </c>
      <c r="J120" s="10">
        <v>270664.89</v>
      </c>
      <c r="K120" s="10">
        <v>722188.91</v>
      </c>
      <c r="L120" s="10">
        <v>0</v>
      </c>
      <c r="M120" s="6">
        <v>0</v>
      </c>
      <c r="N120" s="6">
        <v>0</v>
      </c>
      <c r="O120" s="27"/>
      <c r="P120" s="26"/>
      <c r="Q120" s="26"/>
      <c r="R120" s="27"/>
      <c r="S120" s="27"/>
      <c r="T120" s="27"/>
      <c r="U120" s="27"/>
      <c r="V120" s="27"/>
      <c r="W120" s="27"/>
      <c r="X120" s="27"/>
      <c r="Y120" s="27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6"/>
      <c r="AK120" s="6"/>
    </row>
    <row r="121" spans="1:37" ht="14.1" customHeight="1" x14ac:dyDescent="0.25">
      <c r="A121" s="1" t="s">
        <v>227</v>
      </c>
      <c r="B121" s="1" t="s">
        <v>228</v>
      </c>
      <c r="C121" s="5">
        <f t="shared" si="23"/>
        <v>14935461.91</v>
      </c>
      <c r="D121" s="6">
        <f t="shared" si="21"/>
        <v>7028756.1600000001</v>
      </c>
      <c r="E121" s="10">
        <v>3156875.8</v>
      </c>
      <c r="F121" s="10">
        <v>1647546.51</v>
      </c>
      <c r="G121" s="10">
        <v>607795.25</v>
      </c>
      <c r="H121" s="10">
        <v>1616538.6</v>
      </c>
      <c r="I121" s="6">
        <f t="shared" si="22"/>
        <v>7906705.75</v>
      </c>
      <c r="J121" s="10">
        <v>6378244.7000000002</v>
      </c>
      <c r="K121" s="10">
        <v>1528461.05</v>
      </c>
      <c r="L121" s="10">
        <v>0</v>
      </c>
      <c r="M121" s="6">
        <v>0</v>
      </c>
      <c r="N121" s="6">
        <v>0</v>
      </c>
      <c r="O121" s="27"/>
      <c r="P121" s="26"/>
      <c r="Q121" s="26"/>
      <c r="R121" s="27"/>
      <c r="S121" s="27"/>
      <c r="T121" s="27"/>
      <c r="U121" s="27"/>
      <c r="V121" s="27"/>
      <c r="W121" s="27"/>
      <c r="X121" s="27"/>
      <c r="Y121" s="27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6"/>
      <c r="AK121" s="6"/>
    </row>
    <row r="122" spans="1:37" ht="14.1" customHeight="1" x14ac:dyDescent="0.25">
      <c r="A122" s="1" t="s">
        <v>229</v>
      </c>
      <c r="B122" s="1" t="s">
        <v>230</v>
      </c>
      <c r="C122" s="5">
        <f t="shared" si="23"/>
        <v>10681653.869999999</v>
      </c>
      <c r="D122" s="6">
        <f t="shared" si="21"/>
        <v>8001652.5599999987</v>
      </c>
      <c r="E122" s="10">
        <v>4452848.5199999996</v>
      </c>
      <c r="F122" s="10">
        <v>718748.44</v>
      </c>
      <c r="G122" s="10">
        <v>2407810</v>
      </c>
      <c r="H122" s="10">
        <v>422245.6</v>
      </c>
      <c r="I122" s="6">
        <f t="shared" si="22"/>
        <v>2680001.31</v>
      </c>
      <c r="J122" s="10">
        <v>1019531.06</v>
      </c>
      <c r="K122" s="10">
        <v>1660470.25</v>
      </c>
      <c r="L122" s="10">
        <v>0</v>
      </c>
      <c r="M122" s="6">
        <v>0</v>
      </c>
      <c r="N122" s="6">
        <v>0</v>
      </c>
      <c r="O122" s="27"/>
      <c r="P122" s="26"/>
      <c r="Q122" s="26"/>
      <c r="R122" s="27"/>
      <c r="S122" s="27"/>
      <c r="T122" s="27"/>
      <c r="U122" s="27"/>
      <c r="V122" s="27"/>
      <c r="W122" s="27"/>
      <c r="X122" s="27"/>
      <c r="Y122" s="27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6"/>
      <c r="AK122" s="6"/>
    </row>
    <row r="123" spans="1:37" ht="14.1" customHeight="1" x14ac:dyDescent="0.25">
      <c r="A123" s="1" t="s">
        <v>231</v>
      </c>
      <c r="B123" s="1" t="s">
        <v>232</v>
      </c>
      <c r="C123" s="5">
        <f t="shared" si="23"/>
        <v>113846972.72000001</v>
      </c>
      <c r="D123" s="6">
        <f t="shared" si="21"/>
        <v>40063109.760000005</v>
      </c>
      <c r="E123" s="10">
        <v>3495850.73</v>
      </c>
      <c r="F123" s="10">
        <v>7364940.9000000004</v>
      </c>
      <c r="G123" s="10">
        <v>28367423.75</v>
      </c>
      <c r="H123" s="10">
        <v>834894.38</v>
      </c>
      <c r="I123" s="6">
        <f t="shared" si="22"/>
        <v>73783862.960000008</v>
      </c>
      <c r="J123" s="10">
        <v>44421473.530000001</v>
      </c>
      <c r="K123" s="10">
        <v>29362389.43</v>
      </c>
      <c r="L123" s="10">
        <v>0</v>
      </c>
      <c r="M123" s="6">
        <v>0</v>
      </c>
      <c r="N123" s="6">
        <v>0</v>
      </c>
      <c r="O123" s="27"/>
      <c r="P123" s="26"/>
      <c r="Q123" s="26"/>
      <c r="R123" s="27"/>
      <c r="S123" s="27"/>
      <c r="T123" s="27"/>
      <c r="U123" s="27"/>
      <c r="V123" s="27"/>
      <c r="W123" s="27"/>
      <c r="X123" s="27"/>
      <c r="Y123" s="27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6"/>
      <c r="AK123" s="6"/>
    </row>
    <row r="124" spans="1:37" ht="14.1" customHeight="1" x14ac:dyDescent="0.25">
      <c r="A124" s="1" t="s">
        <v>233</v>
      </c>
      <c r="B124" s="1" t="s">
        <v>234</v>
      </c>
      <c r="C124" s="5">
        <f t="shared" si="23"/>
        <v>14634865.07</v>
      </c>
      <c r="D124" s="6">
        <f t="shared" si="21"/>
        <v>5364794.4099999992</v>
      </c>
      <c r="E124" s="10">
        <v>3054313.63</v>
      </c>
      <c r="F124" s="10">
        <v>1579087.18</v>
      </c>
      <c r="G124" s="10">
        <v>500000</v>
      </c>
      <c r="H124" s="10">
        <v>231393.6</v>
      </c>
      <c r="I124" s="6">
        <f t="shared" si="22"/>
        <v>9270070.6600000001</v>
      </c>
      <c r="J124" s="10">
        <v>9084345.3100000005</v>
      </c>
      <c r="K124" s="10">
        <v>185725.35</v>
      </c>
      <c r="L124" s="10">
        <v>0</v>
      </c>
      <c r="M124" s="6">
        <v>0</v>
      </c>
      <c r="N124" s="6">
        <v>0</v>
      </c>
      <c r="O124" s="27"/>
      <c r="P124" s="26"/>
      <c r="Q124" s="26"/>
      <c r="R124" s="27"/>
      <c r="S124" s="27"/>
      <c r="T124" s="27"/>
      <c r="U124" s="27"/>
      <c r="V124" s="27"/>
      <c r="W124" s="27"/>
      <c r="X124" s="27"/>
      <c r="Y124" s="27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6"/>
      <c r="AK124" s="6"/>
    </row>
    <row r="125" spans="1:37" ht="14.1" customHeight="1" x14ac:dyDescent="0.25">
      <c r="A125" s="1" t="s">
        <v>235</v>
      </c>
      <c r="B125" s="1" t="s">
        <v>236</v>
      </c>
      <c r="C125" s="5">
        <f t="shared" si="23"/>
        <v>4681845.3099999996</v>
      </c>
      <c r="D125" s="6">
        <f t="shared" si="21"/>
        <v>1430642.01</v>
      </c>
      <c r="E125" s="10">
        <v>539350.57999999996</v>
      </c>
      <c r="F125" s="10">
        <v>563470.38</v>
      </c>
      <c r="G125" s="10">
        <v>236001</v>
      </c>
      <c r="H125" s="10">
        <v>91820.05</v>
      </c>
      <c r="I125" s="6">
        <f t="shared" si="22"/>
        <v>3251203.3</v>
      </c>
      <c r="J125" s="10">
        <v>2775197.05</v>
      </c>
      <c r="K125" s="10">
        <v>476006.25</v>
      </c>
      <c r="L125" s="10">
        <v>0</v>
      </c>
      <c r="M125" s="6">
        <v>0</v>
      </c>
      <c r="N125" s="6">
        <v>0</v>
      </c>
      <c r="O125" s="27"/>
      <c r="P125" s="26"/>
      <c r="Q125" s="26"/>
      <c r="R125" s="27"/>
      <c r="S125" s="27"/>
      <c r="T125" s="27"/>
      <c r="U125" s="27"/>
      <c r="V125" s="27"/>
      <c r="W125" s="27"/>
      <c r="X125" s="27"/>
      <c r="Y125" s="27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6"/>
      <c r="AK125" s="6"/>
    </row>
    <row r="126" spans="1:37" ht="14.1" customHeight="1" x14ac:dyDescent="0.25">
      <c r="A126" s="1">
        <v>2284</v>
      </c>
      <c r="B126" s="1" t="s">
        <v>449</v>
      </c>
      <c r="C126" s="5">
        <f t="shared" ref="C126" si="24">SUM(D126,I126,M126,N126)</f>
        <v>27800151.810000002</v>
      </c>
      <c r="D126" s="6">
        <f t="shared" ref="D126" si="25">SUM(E126:H126)</f>
        <v>14397976.950000001</v>
      </c>
      <c r="E126" s="10">
        <v>10179509.75</v>
      </c>
      <c r="F126" s="10">
        <v>3423632.66</v>
      </c>
      <c r="G126" s="10">
        <v>1774568.9</v>
      </c>
      <c r="H126" s="10">
        <v>-979734.36</v>
      </c>
      <c r="I126" s="6">
        <f t="shared" si="22"/>
        <v>13402174.859999999</v>
      </c>
      <c r="J126" s="10">
        <v>11924474.109999999</v>
      </c>
      <c r="K126" s="10">
        <v>1477700.75</v>
      </c>
      <c r="L126" s="10">
        <v>0</v>
      </c>
      <c r="M126" s="6">
        <v>0</v>
      </c>
      <c r="N126" s="6">
        <v>0</v>
      </c>
      <c r="O126" s="27"/>
      <c r="P126" s="26"/>
      <c r="Q126" s="26"/>
      <c r="R126" s="27"/>
      <c r="S126" s="27"/>
      <c r="T126" s="27"/>
      <c r="U126" s="27"/>
      <c r="V126" s="27"/>
      <c r="W126" s="27"/>
      <c r="X126" s="27"/>
      <c r="Y126" s="27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6"/>
      <c r="AK126" s="6"/>
    </row>
    <row r="127" spans="1:37" ht="14.1" customHeight="1" x14ac:dyDescent="0.25">
      <c r="C127" s="5"/>
      <c r="D127" s="6"/>
      <c r="E127" s="10"/>
      <c r="F127" s="10"/>
      <c r="G127" s="10"/>
      <c r="H127" s="10"/>
      <c r="I127" s="6"/>
      <c r="J127" s="10"/>
      <c r="K127" s="10"/>
      <c r="L127" s="10"/>
      <c r="M127" s="6"/>
      <c r="N127" s="6"/>
      <c r="O127" s="27"/>
      <c r="P127" s="26"/>
      <c r="Q127" s="26"/>
      <c r="R127" s="27"/>
      <c r="S127" s="27"/>
      <c r="T127" s="27"/>
      <c r="U127" s="27"/>
      <c r="V127" s="27"/>
      <c r="W127" s="27"/>
      <c r="X127" s="27"/>
      <c r="Y127" s="27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6"/>
      <c r="AK127" s="6"/>
    </row>
    <row r="128" spans="1:37" s="2" customFormat="1" ht="14.1" customHeight="1" x14ac:dyDescent="0.25">
      <c r="B128" s="2" t="s">
        <v>237</v>
      </c>
      <c r="C128" s="5">
        <f t="shared" ref="C128:N128" si="26">SUM(C129:C145)</f>
        <v>303048879.46000004</v>
      </c>
      <c r="D128" s="5">
        <f t="shared" si="26"/>
        <v>143272514.74000004</v>
      </c>
      <c r="E128" s="9">
        <f t="shared" si="26"/>
        <v>56232169.260000005</v>
      </c>
      <c r="F128" s="9">
        <f t="shared" si="26"/>
        <v>51521907.810000002</v>
      </c>
      <c r="G128" s="9">
        <f t="shared" si="26"/>
        <v>32673446.389999993</v>
      </c>
      <c r="H128" s="9">
        <f t="shared" si="26"/>
        <v>2844991.2800000003</v>
      </c>
      <c r="I128" s="5">
        <f t="shared" si="26"/>
        <v>159689349.97</v>
      </c>
      <c r="J128" s="9">
        <f t="shared" si="26"/>
        <v>117034098.91000001</v>
      </c>
      <c r="K128" s="9">
        <f t="shared" si="26"/>
        <v>42655250.059999995</v>
      </c>
      <c r="L128" s="9">
        <f t="shared" si="26"/>
        <v>1</v>
      </c>
      <c r="M128" s="5">
        <f t="shared" si="26"/>
        <v>87014.75</v>
      </c>
      <c r="N128" s="5">
        <f t="shared" si="26"/>
        <v>0</v>
      </c>
      <c r="O128" s="24"/>
      <c r="P128" s="25"/>
      <c r="Q128" s="25"/>
      <c r="R128" s="24"/>
      <c r="S128" s="24"/>
      <c r="T128" s="24"/>
      <c r="U128" s="24"/>
      <c r="V128" s="24"/>
      <c r="W128" s="24"/>
      <c r="X128" s="24"/>
      <c r="Y128" s="24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5"/>
      <c r="AK128" s="5"/>
    </row>
    <row r="129" spans="1:37" ht="14.1" customHeight="1" x14ac:dyDescent="0.25">
      <c r="A129" s="1" t="s">
        <v>238</v>
      </c>
      <c r="B129" s="1" t="s">
        <v>239</v>
      </c>
      <c r="C129" s="5">
        <f t="shared" si="23"/>
        <v>5043360.9000000004</v>
      </c>
      <c r="D129" s="6">
        <f t="shared" ref="D129:D145" si="27">SUM(E129:H129)</f>
        <v>440498.55000000028</v>
      </c>
      <c r="E129" s="10">
        <v>601135.76</v>
      </c>
      <c r="F129" s="10">
        <v>1988567.09</v>
      </c>
      <c r="G129" s="10">
        <v>30001</v>
      </c>
      <c r="H129" s="10">
        <v>-2179205.2999999998</v>
      </c>
      <c r="I129" s="6">
        <f t="shared" ref="I129:I145" si="28">SUM(J129:L129)</f>
        <v>4602862.3499999996</v>
      </c>
      <c r="J129" s="10">
        <v>4602862.3499999996</v>
      </c>
      <c r="K129" s="10">
        <v>0</v>
      </c>
      <c r="L129" s="10">
        <v>0</v>
      </c>
      <c r="M129" s="6">
        <v>0</v>
      </c>
      <c r="N129" s="6">
        <v>0</v>
      </c>
      <c r="O129" s="27"/>
      <c r="P129" s="26"/>
      <c r="Q129" s="26"/>
      <c r="R129" s="27"/>
      <c r="S129" s="27"/>
      <c r="T129" s="27"/>
      <c r="U129" s="27"/>
      <c r="V129" s="27"/>
      <c r="W129" s="27"/>
      <c r="X129" s="27"/>
      <c r="Y129" s="27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6"/>
      <c r="AK129" s="6"/>
    </row>
    <row r="130" spans="1:37" ht="14.1" customHeight="1" x14ac:dyDescent="0.25">
      <c r="A130" s="1" t="s">
        <v>240</v>
      </c>
      <c r="B130" s="1" t="s">
        <v>241</v>
      </c>
      <c r="C130" s="5">
        <f t="shared" si="23"/>
        <v>4610347.6400000006</v>
      </c>
      <c r="D130" s="6">
        <f t="shared" si="27"/>
        <v>2389954.85</v>
      </c>
      <c r="E130" s="10">
        <v>575228.68999999994</v>
      </c>
      <c r="F130" s="10">
        <v>1143923.3600000001</v>
      </c>
      <c r="G130" s="10">
        <v>458022.2</v>
      </c>
      <c r="H130" s="10">
        <v>212780.6</v>
      </c>
      <c r="I130" s="6">
        <f t="shared" si="28"/>
        <v>2220392.79</v>
      </c>
      <c r="J130" s="10">
        <v>1637771.28</v>
      </c>
      <c r="K130" s="10">
        <v>582621.51</v>
      </c>
      <c r="L130" s="10">
        <v>0</v>
      </c>
      <c r="M130" s="6">
        <v>0</v>
      </c>
      <c r="N130" s="6">
        <v>0</v>
      </c>
      <c r="O130" s="27"/>
      <c r="P130" s="26"/>
      <c r="Q130" s="26"/>
      <c r="R130" s="27"/>
      <c r="S130" s="27"/>
      <c r="T130" s="27"/>
      <c r="U130" s="27"/>
      <c r="V130" s="27"/>
      <c r="W130" s="27"/>
      <c r="X130" s="27"/>
      <c r="Y130" s="27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6"/>
      <c r="AK130" s="6"/>
    </row>
    <row r="131" spans="1:37" ht="14.1" customHeight="1" x14ac:dyDescent="0.25">
      <c r="A131" s="1" t="s">
        <v>242</v>
      </c>
      <c r="B131" s="1" t="s">
        <v>243</v>
      </c>
      <c r="C131" s="5">
        <f t="shared" si="23"/>
        <v>60332993.600000001</v>
      </c>
      <c r="D131" s="6">
        <f t="shared" si="27"/>
        <v>31043353.490000002</v>
      </c>
      <c r="E131" s="10">
        <v>11212593.01</v>
      </c>
      <c r="F131" s="10">
        <v>9497162.5899999999</v>
      </c>
      <c r="G131" s="10">
        <v>10703725.18</v>
      </c>
      <c r="H131" s="10">
        <v>-370127.29</v>
      </c>
      <c r="I131" s="6">
        <f t="shared" si="28"/>
        <v>29289640.109999999</v>
      </c>
      <c r="J131" s="10">
        <v>20853846.460000001</v>
      </c>
      <c r="K131" s="10">
        <v>8435793.6500000004</v>
      </c>
      <c r="L131" s="10">
        <v>0</v>
      </c>
      <c r="M131" s="6">
        <v>0</v>
      </c>
      <c r="N131" s="6">
        <v>0</v>
      </c>
      <c r="O131" s="27"/>
      <c r="P131" s="26"/>
      <c r="Q131" s="26"/>
      <c r="R131" s="27"/>
      <c r="S131" s="27"/>
      <c r="T131" s="27"/>
      <c r="U131" s="27"/>
      <c r="V131" s="27"/>
      <c r="W131" s="27"/>
      <c r="X131" s="27"/>
      <c r="Y131" s="27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6"/>
      <c r="AK131" s="6"/>
    </row>
    <row r="132" spans="1:37" ht="14.1" customHeight="1" x14ac:dyDescent="0.25">
      <c r="A132" s="1" t="s">
        <v>244</v>
      </c>
      <c r="B132" s="1" t="s">
        <v>245</v>
      </c>
      <c r="C132" s="5">
        <f t="shared" si="23"/>
        <v>13323524.990000002</v>
      </c>
      <c r="D132" s="6">
        <f t="shared" si="27"/>
        <v>6898322.5200000005</v>
      </c>
      <c r="E132" s="10">
        <v>1125888.1000000001</v>
      </c>
      <c r="F132" s="10">
        <v>742199.05</v>
      </c>
      <c r="G132" s="10">
        <v>4606408.42</v>
      </c>
      <c r="H132" s="10">
        <v>423826.95</v>
      </c>
      <c r="I132" s="6">
        <f t="shared" si="28"/>
        <v>6425202.4700000007</v>
      </c>
      <c r="J132" s="10">
        <v>4842577.9000000004</v>
      </c>
      <c r="K132" s="10">
        <v>1582624.57</v>
      </c>
      <c r="L132" s="10">
        <v>0</v>
      </c>
      <c r="M132" s="6">
        <v>0</v>
      </c>
      <c r="N132" s="6">
        <v>0</v>
      </c>
      <c r="O132" s="27"/>
      <c r="P132" s="26"/>
      <c r="Q132" s="26"/>
      <c r="R132" s="27"/>
      <c r="S132" s="27"/>
      <c r="T132" s="27"/>
      <c r="U132" s="27"/>
      <c r="V132" s="27"/>
      <c r="W132" s="27"/>
      <c r="X132" s="27"/>
      <c r="Y132" s="27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6"/>
      <c r="AK132" s="6"/>
    </row>
    <row r="133" spans="1:37" ht="14.1" customHeight="1" x14ac:dyDescent="0.25">
      <c r="A133" s="1" t="s">
        <v>246</v>
      </c>
      <c r="B133" s="1" t="s">
        <v>247</v>
      </c>
      <c r="C133" s="5">
        <f t="shared" si="23"/>
        <v>17118193.649999999</v>
      </c>
      <c r="D133" s="6">
        <f t="shared" si="27"/>
        <v>7888413.6399999997</v>
      </c>
      <c r="E133" s="10">
        <v>4267467.07</v>
      </c>
      <c r="F133" s="10">
        <v>3056444.78</v>
      </c>
      <c r="G133" s="10">
        <v>155073</v>
      </c>
      <c r="H133" s="10">
        <v>409428.79</v>
      </c>
      <c r="I133" s="6">
        <f t="shared" si="28"/>
        <v>9229780.0099999998</v>
      </c>
      <c r="J133" s="10">
        <v>5449342.5099999998</v>
      </c>
      <c r="K133" s="10">
        <v>3780437.5</v>
      </c>
      <c r="L133" s="10">
        <v>0</v>
      </c>
      <c r="M133" s="6">
        <v>0</v>
      </c>
      <c r="N133" s="6">
        <v>0</v>
      </c>
      <c r="O133" s="27"/>
      <c r="P133" s="26"/>
      <c r="Q133" s="26"/>
      <c r="R133" s="27"/>
      <c r="S133" s="27"/>
      <c r="T133" s="27"/>
      <c r="U133" s="27"/>
      <c r="V133" s="27"/>
      <c r="W133" s="27"/>
      <c r="X133" s="27"/>
      <c r="Y133" s="27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6"/>
      <c r="AK133" s="6"/>
    </row>
    <row r="134" spans="1:37" ht="14.1" customHeight="1" x14ac:dyDescent="0.25">
      <c r="A134" s="1" t="s">
        <v>248</v>
      </c>
      <c r="B134" s="1" t="s">
        <v>249</v>
      </c>
      <c r="C134" s="5">
        <f t="shared" si="23"/>
        <v>9551575.8200000003</v>
      </c>
      <c r="D134" s="6">
        <f t="shared" si="27"/>
        <v>3221867.52</v>
      </c>
      <c r="E134" s="10">
        <v>1888932.27</v>
      </c>
      <c r="F134" s="10">
        <v>1084098.21</v>
      </c>
      <c r="G134" s="10">
        <v>207526.14</v>
      </c>
      <c r="H134" s="10">
        <v>41310.9</v>
      </c>
      <c r="I134" s="6">
        <f t="shared" si="28"/>
        <v>6329708.2999999998</v>
      </c>
      <c r="J134" s="10">
        <v>5609706.2999999998</v>
      </c>
      <c r="K134" s="10">
        <v>720002</v>
      </c>
      <c r="L134" s="10">
        <v>0</v>
      </c>
      <c r="M134" s="6">
        <v>0</v>
      </c>
      <c r="N134" s="6">
        <v>0</v>
      </c>
      <c r="O134" s="27"/>
      <c r="P134" s="26"/>
      <c r="Q134" s="26"/>
      <c r="R134" s="27"/>
      <c r="S134" s="27"/>
      <c r="T134" s="27"/>
      <c r="U134" s="27"/>
      <c r="V134" s="27"/>
      <c r="W134" s="27"/>
      <c r="X134" s="27"/>
      <c r="Y134" s="27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6"/>
      <c r="AK134" s="6"/>
    </row>
    <row r="135" spans="1:37" ht="14.1" customHeight="1" x14ac:dyDescent="0.25">
      <c r="A135" s="1" t="s">
        <v>250</v>
      </c>
      <c r="B135" s="1" t="s">
        <v>251</v>
      </c>
      <c r="C135" s="5">
        <f t="shared" si="23"/>
        <v>34575072.640000001</v>
      </c>
      <c r="D135" s="6">
        <f t="shared" si="27"/>
        <v>22181704.289999999</v>
      </c>
      <c r="E135" s="10">
        <v>4311118.79</v>
      </c>
      <c r="F135" s="10">
        <v>12077354.25</v>
      </c>
      <c r="G135" s="10">
        <v>2055899.75</v>
      </c>
      <c r="H135" s="10">
        <v>3737331.5</v>
      </c>
      <c r="I135" s="6">
        <f t="shared" si="28"/>
        <v>12393368.35</v>
      </c>
      <c r="J135" s="10">
        <v>10722118.35</v>
      </c>
      <c r="K135" s="10">
        <v>1671250</v>
      </c>
      <c r="L135" s="10">
        <v>0</v>
      </c>
      <c r="M135" s="6">
        <v>0</v>
      </c>
      <c r="N135" s="6">
        <v>0</v>
      </c>
      <c r="O135" s="27"/>
      <c r="P135" s="26"/>
      <c r="Q135" s="26"/>
      <c r="R135" s="27"/>
      <c r="S135" s="27"/>
      <c r="T135" s="27"/>
      <c r="U135" s="27"/>
      <c r="V135" s="27"/>
      <c r="W135" s="27"/>
      <c r="X135" s="27"/>
      <c r="Y135" s="27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6"/>
      <c r="AK135" s="6"/>
    </row>
    <row r="136" spans="1:37" ht="14.1" customHeight="1" x14ac:dyDescent="0.25">
      <c r="A136" s="1" t="s">
        <v>252</v>
      </c>
      <c r="B136" s="1" t="s">
        <v>253</v>
      </c>
      <c r="C136" s="5">
        <f t="shared" si="23"/>
        <v>12753174.899999999</v>
      </c>
      <c r="D136" s="6">
        <f t="shared" si="27"/>
        <v>3480712.18</v>
      </c>
      <c r="E136" s="10">
        <v>874097.06</v>
      </c>
      <c r="F136" s="10">
        <v>1254461.71</v>
      </c>
      <c r="G136" s="10">
        <v>887266.97</v>
      </c>
      <c r="H136" s="10">
        <v>464886.44</v>
      </c>
      <c r="I136" s="6">
        <f t="shared" si="28"/>
        <v>9185447.9699999988</v>
      </c>
      <c r="J136" s="10">
        <v>7681858.0999999996</v>
      </c>
      <c r="K136" s="10">
        <v>1503588.87</v>
      </c>
      <c r="L136" s="10">
        <v>1</v>
      </c>
      <c r="M136" s="6">
        <v>87014.75</v>
      </c>
      <c r="N136" s="6">
        <v>0</v>
      </c>
      <c r="O136" s="27"/>
      <c r="P136" s="26"/>
      <c r="Q136" s="26"/>
      <c r="R136" s="27"/>
      <c r="S136" s="27"/>
      <c r="T136" s="27"/>
      <c r="U136" s="27"/>
      <c r="V136" s="27"/>
      <c r="W136" s="27"/>
      <c r="X136" s="27"/>
      <c r="Y136" s="27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6"/>
      <c r="AK136" s="6"/>
    </row>
    <row r="137" spans="1:37" ht="14.1" customHeight="1" x14ac:dyDescent="0.25">
      <c r="A137" s="1" t="s">
        <v>254</v>
      </c>
      <c r="B137" s="1" t="s">
        <v>255</v>
      </c>
      <c r="C137" s="5">
        <f t="shared" si="23"/>
        <v>8610640.9900000002</v>
      </c>
      <c r="D137" s="6">
        <f t="shared" si="27"/>
        <v>4339316.29</v>
      </c>
      <c r="E137" s="10">
        <v>1581480.01</v>
      </c>
      <c r="F137" s="10">
        <v>1579228.83</v>
      </c>
      <c r="G137" s="10">
        <v>1091657.45</v>
      </c>
      <c r="H137" s="10">
        <v>86950</v>
      </c>
      <c r="I137" s="6">
        <f t="shared" si="28"/>
        <v>4271324.7</v>
      </c>
      <c r="J137" s="10">
        <v>3159990.93</v>
      </c>
      <c r="K137" s="10">
        <v>1111333.77</v>
      </c>
      <c r="L137" s="10">
        <v>0</v>
      </c>
      <c r="M137" s="6">
        <v>0</v>
      </c>
      <c r="N137" s="6">
        <v>0</v>
      </c>
      <c r="O137" s="27"/>
      <c r="P137" s="26"/>
      <c r="Q137" s="26"/>
      <c r="R137" s="27"/>
      <c r="S137" s="27"/>
      <c r="T137" s="27"/>
      <c r="U137" s="27"/>
      <c r="V137" s="27"/>
      <c r="W137" s="27"/>
      <c r="X137" s="27"/>
      <c r="Y137" s="27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6"/>
      <c r="AK137" s="6"/>
    </row>
    <row r="138" spans="1:37" ht="14.1" customHeight="1" x14ac:dyDescent="0.25">
      <c r="A138" s="1" t="s">
        <v>256</v>
      </c>
      <c r="B138" s="1" t="s">
        <v>257</v>
      </c>
      <c r="C138" s="5">
        <f t="shared" si="23"/>
        <v>9070879.6500000004</v>
      </c>
      <c r="D138" s="6">
        <f t="shared" si="27"/>
        <v>4596871.6500000004</v>
      </c>
      <c r="E138" s="10">
        <v>1518457.37</v>
      </c>
      <c r="F138" s="10">
        <v>1919923.83</v>
      </c>
      <c r="G138" s="10">
        <v>1106130.7</v>
      </c>
      <c r="H138" s="10">
        <v>52359.75</v>
      </c>
      <c r="I138" s="6">
        <f t="shared" si="28"/>
        <v>4474008</v>
      </c>
      <c r="J138" s="10">
        <v>2269006</v>
      </c>
      <c r="K138" s="10">
        <v>2205002</v>
      </c>
      <c r="L138" s="10">
        <v>0</v>
      </c>
      <c r="M138" s="6">
        <v>0</v>
      </c>
      <c r="N138" s="6">
        <v>0</v>
      </c>
      <c r="O138" s="27"/>
      <c r="P138" s="26"/>
      <c r="Q138" s="26"/>
      <c r="R138" s="27"/>
      <c r="S138" s="27"/>
      <c r="T138" s="27"/>
      <c r="U138" s="27"/>
      <c r="V138" s="27"/>
      <c r="W138" s="27"/>
      <c r="X138" s="27"/>
      <c r="Y138" s="27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6"/>
      <c r="AK138" s="6"/>
    </row>
    <row r="139" spans="1:37" ht="14.1" customHeight="1" x14ac:dyDescent="0.25">
      <c r="A139" s="1" t="s">
        <v>258</v>
      </c>
      <c r="B139" s="1" t="s">
        <v>259</v>
      </c>
      <c r="C139" s="5">
        <f t="shared" si="23"/>
        <v>4095390.7699999996</v>
      </c>
      <c r="D139" s="6">
        <f t="shared" si="27"/>
        <v>2442459.5699999998</v>
      </c>
      <c r="E139" s="10">
        <v>1545860.26</v>
      </c>
      <c r="F139" s="10">
        <v>1011267.89</v>
      </c>
      <c r="G139" s="10">
        <v>280169.27</v>
      </c>
      <c r="H139" s="10">
        <v>-394837.85</v>
      </c>
      <c r="I139" s="6">
        <f t="shared" si="28"/>
        <v>1652931.2</v>
      </c>
      <c r="J139" s="10">
        <v>879075.7</v>
      </c>
      <c r="K139" s="10">
        <v>773855.5</v>
      </c>
      <c r="L139" s="10">
        <v>0</v>
      </c>
      <c r="M139" s="6">
        <v>0</v>
      </c>
      <c r="N139" s="6">
        <v>0</v>
      </c>
      <c r="O139" s="27"/>
      <c r="P139" s="26"/>
      <c r="Q139" s="26"/>
      <c r="R139" s="27"/>
      <c r="S139" s="27"/>
      <c r="T139" s="27"/>
      <c r="U139" s="27"/>
      <c r="V139" s="27"/>
      <c r="W139" s="27"/>
      <c r="X139" s="27"/>
      <c r="Y139" s="27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6"/>
      <c r="AK139" s="6"/>
    </row>
    <row r="140" spans="1:37" ht="14.1" customHeight="1" x14ac:dyDescent="0.25">
      <c r="A140" s="1" t="s">
        <v>260</v>
      </c>
      <c r="B140" s="1" t="s">
        <v>261</v>
      </c>
      <c r="C140" s="5">
        <f t="shared" si="23"/>
        <v>10312287.949999999</v>
      </c>
      <c r="D140" s="6">
        <f t="shared" si="27"/>
        <v>5550867.3799999999</v>
      </c>
      <c r="E140" s="10">
        <v>3183417.24</v>
      </c>
      <c r="F140" s="10">
        <v>1340736.99</v>
      </c>
      <c r="G140" s="10">
        <v>1096428.55</v>
      </c>
      <c r="H140" s="10">
        <v>-69715.399999999994</v>
      </c>
      <c r="I140" s="6">
        <f t="shared" si="28"/>
        <v>4761420.57</v>
      </c>
      <c r="J140" s="10">
        <v>3346168.25</v>
      </c>
      <c r="K140" s="10">
        <v>1415252.32</v>
      </c>
      <c r="L140" s="10">
        <v>0</v>
      </c>
      <c r="M140" s="6">
        <v>0</v>
      </c>
      <c r="N140" s="6">
        <v>0</v>
      </c>
      <c r="O140" s="27"/>
      <c r="P140" s="26"/>
      <c r="Q140" s="26"/>
      <c r="R140" s="27"/>
      <c r="S140" s="27"/>
      <c r="T140" s="27"/>
      <c r="U140" s="27"/>
      <c r="V140" s="27"/>
      <c r="W140" s="27"/>
      <c r="X140" s="27"/>
      <c r="Y140" s="27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6"/>
      <c r="AK140" s="6"/>
    </row>
    <row r="141" spans="1:37" ht="14.1" customHeight="1" x14ac:dyDescent="0.25">
      <c r="A141" s="1" t="s">
        <v>262</v>
      </c>
      <c r="B141" s="1" t="s">
        <v>263</v>
      </c>
      <c r="C141" s="5">
        <f t="shared" si="23"/>
        <v>31432264.079999998</v>
      </c>
      <c r="D141" s="6">
        <f t="shared" si="27"/>
        <v>10724144.26</v>
      </c>
      <c r="E141" s="10">
        <v>5112813.3899999997</v>
      </c>
      <c r="F141" s="10">
        <v>3794649.73</v>
      </c>
      <c r="G141" s="10">
        <v>1607592.15</v>
      </c>
      <c r="H141" s="10">
        <v>209088.99</v>
      </c>
      <c r="I141" s="6">
        <f t="shared" si="28"/>
        <v>20708119.82</v>
      </c>
      <c r="J141" s="10">
        <v>14037151.51</v>
      </c>
      <c r="K141" s="10">
        <v>6670968.3099999996</v>
      </c>
      <c r="L141" s="10">
        <v>0</v>
      </c>
      <c r="M141" s="6">
        <v>0</v>
      </c>
      <c r="N141" s="6">
        <v>0</v>
      </c>
      <c r="O141" s="27"/>
      <c r="P141" s="26"/>
      <c r="Q141" s="26"/>
      <c r="R141" s="27"/>
      <c r="S141" s="27"/>
      <c r="T141" s="27"/>
      <c r="U141" s="27"/>
      <c r="V141" s="27"/>
      <c r="W141" s="27"/>
      <c r="X141" s="27"/>
      <c r="Y141" s="27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6"/>
      <c r="AK141" s="6"/>
    </row>
    <row r="142" spans="1:37" ht="14.1" customHeight="1" x14ac:dyDescent="0.25">
      <c r="A142" s="1" t="s">
        <v>264</v>
      </c>
      <c r="B142" s="1" t="s">
        <v>265</v>
      </c>
      <c r="C142" s="5">
        <f t="shared" si="23"/>
        <v>21316570.640000001</v>
      </c>
      <c r="D142" s="6">
        <f t="shared" si="27"/>
        <v>7454563.6400000006</v>
      </c>
      <c r="E142" s="10">
        <v>3157439.79</v>
      </c>
      <c r="F142" s="10">
        <v>3262881.35</v>
      </c>
      <c r="G142" s="10">
        <v>3229313</v>
      </c>
      <c r="H142" s="10">
        <v>-2195070.5</v>
      </c>
      <c r="I142" s="6">
        <f t="shared" si="28"/>
        <v>13862007</v>
      </c>
      <c r="J142" s="10">
        <v>11286007</v>
      </c>
      <c r="K142" s="10">
        <v>2576000</v>
      </c>
      <c r="L142" s="10">
        <v>0</v>
      </c>
      <c r="M142" s="6">
        <v>0</v>
      </c>
      <c r="N142" s="6">
        <v>0</v>
      </c>
      <c r="O142" s="27"/>
      <c r="P142" s="26"/>
      <c r="Q142" s="26"/>
      <c r="R142" s="27"/>
      <c r="S142" s="27"/>
      <c r="T142" s="27"/>
      <c r="U142" s="27"/>
      <c r="V142" s="27"/>
      <c r="W142" s="27"/>
      <c r="X142" s="27"/>
      <c r="Y142" s="27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6"/>
      <c r="AK142" s="6"/>
    </row>
    <row r="143" spans="1:37" ht="14.1" customHeight="1" x14ac:dyDescent="0.25">
      <c r="A143" s="1" t="s">
        <v>266</v>
      </c>
      <c r="B143" s="1" t="s">
        <v>267</v>
      </c>
      <c r="C143" s="5">
        <f t="shared" si="23"/>
        <v>7977380.4800000004</v>
      </c>
      <c r="D143" s="6">
        <f t="shared" si="27"/>
        <v>4161671.83</v>
      </c>
      <c r="E143" s="10">
        <v>842974.49</v>
      </c>
      <c r="F143" s="10">
        <v>1014315.84</v>
      </c>
      <c r="G143" s="10">
        <v>1827456</v>
      </c>
      <c r="H143" s="10">
        <v>476925.5</v>
      </c>
      <c r="I143" s="6">
        <f t="shared" si="28"/>
        <v>3815708.65</v>
      </c>
      <c r="J143" s="10">
        <v>1457705.65</v>
      </c>
      <c r="K143" s="10">
        <v>2358003</v>
      </c>
      <c r="L143" s="10">
        <v>0</v>
      </c>
      <c r="M143" s="6">
        <v>0</v>
      </c>
      <c r="N143" s="6">
        <v>0</v>
      </c>
      <c r="O143" s="27"/>
      <c r="P143" s="26"/>
      <c r="Q143" s="26"/>
      <c r="R143" s="27"/>
      <c r="S143" s="27"/>
      <c r="T143" s="27"/>
      <c r="U143" s="27"/>
      <c r="V143" s="27"/>
      <c r="W143" s="27"/>
      <c r="X143" s="27"/>
      <c r="Y143" s="27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6"/>
      <c r="AK143" s="6"/>
    </row>
    <row r="144" spans="1:37" ht="14.1" customHeight="1" x14ac:dyDescent="0.25">
      <c r="A144" s="1" t="s">
        <v>268</v>
      </c>
      <c r="B144" s="1" t="s">
        <v>269</v>
      </c>
      <c r="C144" s="5">
        <f t="shared" si="23"/>
        <v>16300545.109999999</v>
      </c>
      <c r="D144" s="6">
        <f t="shared" si="27"/>
        <v>8253700.6099999994</v>
      </c>
      <c r="E144" s="10">
        <v>4541166.4000000004</v>
      </c>
      <c r="F144" s="10">
        <v>2901173.61</v>
      </c>
      <c r="G144" s="10">
        <v>72707</v>
      </c>
      <c r="H144" s="10">
        <v>738653.6</v>
      </c>
      <c r="I144" s="6">
        <f t="shared" si="28"/>
        <v>8046844.5</v>
      </c>
      <c r="J144" s="10">
        <v>5505546.4500000002</v>
      </c>
      <c r="K144" s="10">
        <v>2541298.0499999998</v>
      </c>
      <c r="L144" s="10">
        <v>0</v>
      </c>
      <c r="M144" s="6">
        <v>0</v>
      </c>
      <c r="N144" s="6">
        <v>0</v>
      </c>
      <c r="O144" s="27"/>
      <c r="P144" s="26"/>
      <c r="Q144" s="26"/>
      <c r="R144" s="27"/>
      <c r="S144" s="27"/>
      <c r="T144" s="27"/>
      <c r="U144" s="27"/>
      <c r="V144" s="27"/>
      <c r="W144" s="27"/>
      <c r="X144" s="27"/>
      <c r="Y144" s="27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6"/>
      <c r="AK144" s="6"/>
    </row>
    <row r="145" spans="1:37" ht="14.1" customHeight="1" x14ac:dyDescent="0.25">
      <c r="A145" s="1" t="s">
        <v>270</v>
      </c>
      <c r="B145" s="1" t="s">
        <v>271</v>
      </c>
      <c r="C145" s="5">
        <f t="shared" si="23"/>
        <v>36624675.650000006</v>
      </c>
      <c r="D145" s="6">
        <f t="shared" si="27"/>
        <v>18204092.470000003</v>
      </c>
      <c r="E145" s="10">
        <v>9892099.5600000005</v>
      </c>
      <c r="F145" s="10">
        <v>3853518.7</v>
      </c>
      <c r="G145" s="10">
        <v>3258069.61</v>
      </c>
      <c r="H145" s="10">
        <v>1200404.6000000001</v>
      </c>
      <c r="I145" s="6">
        <f t="shared" si="28"/>
        <v>18420583.18</v>
      </c>
      <c r="J145" s="10">
        <v>13693364.17</v>
      </c>
      <c r="K145" s="10">
        <v>4727219.01</v>
      </c>
      <c r="L145" s="10">
        <v>0</v>
      </c>
      <c r="M145" s="6">
        <v>0</v>
      </c>
      <c r="N145" s="6">
        <v>0</v>
      </c>
      <c r="O145" s="27"/>
      <c r="P145" s="26"/>
      <c r="Q145" s="26"/>
      <c r="R145" s="27"/>
      <c r="S145" s="27"/>
      <c r="T145" s="27"/>
      <c r="U145" s="27"/>
      <c r="V145" s="27"/>
      <c r="W145" s="27"/>
      <c r="X145" s="27"/>
      <c r="Y145" s="27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6"/>
      <c r="AK145" s="6"/>
    </row>
    <row r="146" spans="1:37" ht="14.1" customHeight="1" x14ac:dyDescent="0.25">
      <c r="C146" s="5"/>
      <c r="D146" s="6"/>
      <c r="E146" s="10"/>
      <c r="F146" s="10"/>
      <c r="G146" s="10"/>
      <c r="H146" s="10"/>
      <c r="I146" s="6"/>
      <c r="J146" s="10"/>
      <c r="K146" s="10"/>
      <c r="L146" s="10"/>
      <c r="M146" s="6"/>
      <c r="N146" s="6"/>
      <c r="O146" s="27"/>
      <c r="P146" s="26"/>
      <c r="Q146" s="26"/>
      <c r="R146" s="27"/>
      <c r="S146" s="27"/>
      <c r="T146" s="27"/>
      <c r="U146" s="27"/>
      <c r="V146" s="27"/>
      <c r="W146" s="27"/>
      <c r="X146" s="27"/>
      <c r="Y146" s="27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6"/>
      <c r="AK146" s="6"/>
    </row>
    <row r="147" spans="1:37" s="2" customFormat="1" ht="14.1" customHeight="1" x14ac:dyDescent="0.25">
      <c r="B147" s="2" t="s">
        <v>272</v>
      </c>
      <c r="C147" s="5">
        <f>SUM(C148:C156)</f>
        <v>173734437.58999997</v>
      </c>
      <c r="D147" s="5">
        <f t="shared" ref="D147:N147" si="29">SUM(D148:D156)</f>
        <v>56424700.989999995</v>
      </c>
      <c r="E147" s="9">
        <f t="shared" si="29"/>
        <v>11606321.17</v>
      </c>
      <c r="F147" s="9">
        <f t="shared" si="29"/>
        <v>19481431.409999996</v>
      </c>
      <c r="G147" s="9">
        <f t="shared" si="29"/>
        <v>23620641.750000004</v>
      </c>
      <c r="H147" s="9">
        <f t="shared" si="29"/>
        <v>1716306.66</v>
      </c>
      <c r="I147" s="5">
        <f t="shared" si="29"/>
        <v>117309736.59999998</v>
      </c>
      <c r="J147" s="9">
        <f t="shared" si="29"/>
        <v>116570593.09999998</v>
      </c>
      <c r="K147" s="9">
        <f t="shared" si="29"/>
        <v>739143.5</v>
      </c>
      <c r="L147" s="9">
        <f t="shared" si="29"/>
        <v>0</v>
      </c>
      <c r="M147" s="5">
        <f t="shared" si="29"/>
        <v>0</v>
      </c>
      <c r="N147" s="5">
        <f t="shared" si="29"/>
        <v>0</v>
      </c>
      <c r="O147" s="24"/>
      <c r="P147" s="25"/>
      <c r="Q147" s="25"/>
      <c r="R147" s="24"/>
      <c r="S147" s="24"/>
      <c r="T147" s="24"/>
      <c r="U147" s="24"/>
      <c r="V147" s="24"/>
      <c r="W147" s="24"/>
      <c r="X147" s="24"/>
      <c r="Y147" s="24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5"/>
      <c r="AK147" s="5"/>
    </row>
    <row r="148" spans="1:37" ht="14.1" customHeight="1" x14ac:dyDescent="0.25">
      <c r="A148" s="1" t="s">
        <v>273</v>
      </c>
      <c r="B148" s="1" t="s">
        <v>274</v>
      </c>
      <c r="C148" s="5">
        <f t="shared" si="23"/>
        <v>32696961.050000001</v>
      </c>
      <c r="D148" s="6">
        <f t="shared" ref="D148:D156" si="30">SUM(E148:H148)</f>
        <v>4933700.6800000006</v>
      </c>
      <c r="E148" s="10">
        <v>2366194.58</v>
      </c>
      <c r="F148" s="10">
        <v>1232832.74</v>
      </c>
      <c r="G148" s="10">
        <v>895335</v>
      </c>
      <c r="H148" s="10">
        <v>439338.36</v>
      </c>
      <c r="I148" s="6">
        <f t="shared" ref="I148:I156" si="31">SUM(J148:L148)</f>
        <v>27763260.370000001</v>
      </c>
      <c r="J148" s="10">
        <v>27716606.370000001</v>
      </c>
      <c r="K148" s="10">
        <v>46654</v>
      </c>
      <c r="L148" s="10">
        <v>0</v>
      </c>
      <c r="M148" s="6">
        <v>0</v>
      </c>
      <c r="N148" s="6">
        <v>0</v>
      </c>
      <c r="O148" s="27"/>
      <c r="P148" s="26"/>
      <c r="Q148" s="26"/>
      <c r="R148" s="27"/>
      <c r="S148" s="27"/>
      <c r="T148" s="27"/>
      <c r="U148" s="27"/>
      <c r="V148" s="27"/>
      <c r="W148" s="27"/>
      <c r="X148" s="27"/>
      <c r="Y148" s="27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6"/>
      <c r="AK148" s="6"/>
    </row>
    <row r="149" spans="1:37" ht="14.1" customHeight="1" x14ac:dyDescent="0.25">
      <c r="A149" s="1" t="s">
        <v>275</v>
      </c>
      <c r="B149" s="1" t="s">
        <v>276</v>
      </c>
      <c r="C149" s="5">
        <f t="shared" si="23"/>
        <v>14168709.470000001</v>
      </c>
      <c r="D149" s="6">
        <f t="shared" si="30"/>
        <v>2566972.5600000005</v>
      </c>
      <c r="E149" s="10">
        <v>1061648.79</v>
      </c>
      <c r="F149" s="10">
        <v>644670.02</v>
      </c>
      <c r="G149" s="10">
        <v>739779.3</v>
      </c>
      <c r="H149" s="10">
        <v>120874.45</v>
      </c>
      <c r="I149" s="6">
        <f t="shared" si="31"/>
        <v>11601736.91</v>
      </c>
      <c r="J149" s="10">
        <v>11361836.91</v>
      </c>
      <c r="K149" s="10">
        <v>239900</v>
      </c>
      <c r="L149" s="10">
        <v>0</v>
      </c>
      <c r="M149" s="6">
        <v>0</v>
      </c>
      <c r="N149" s="6">
        <v>0</v>
      </c>
      <c r="O149" s="27"/>
      <c r="P149" s="26"/>
      <c r="Q149" s="26"/>
      <c r="R149" s="27"/>
      <c r="S149" s="27"/>
      <c r="T149" s="27"/>
      <c r="U149" s="27"/>
      <c r="V149" s="27"/>
      <c r="W149" s="27"/>
      <c r="X149" s="27"/>
      <c r="Y149" s="27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6"/>
      <c r="AK149" s="6"/>
    </row>
    <row r="150" spans="1:37" ht="14.1" customHeight="1" x14ac:dyDescent="0.25">
      <c r="A150" s="1" t="s">
        <v>277</v>
      </c>
      <c r="B150" s="1" t="s">
        <v>278</v>
      </c>
      <c r="C150" s="5">
        <f t="shared" si="23"/>
        <v>74614566.390000001</v>
      </c>
      <c r="D150" s="6">
        <f t="shared" si="30"/>
        <v>30804499.389999997</v>
      </c>
      <c r="E150" s="10">
        <v>2313839.1</v>
      </c>
      <c r="F150" s="10">
        <v>9527753.9499999993</v>
      </c>
      <c r="G150" s="10">
        <v>18423207</v>
      </c>
      <c r="H150" s="10">
        <v>539699.34</v>
      </c>
      <c r="I150" s="6">
        <f t="shared" si="31"/>
        <v>43810067</v>
      </c>
      <c r="J150" s="10">
        <v>43810065</v>
      </c>
      <c r="K150" s="10">
        <v>2</v>
      </c>
      <c r="L150" s="10">
        <v>0</v>
      </c>
      <c r="M150" s="6">
        <v>0</v>
      </c>
      <c r="N150" s="6">
        <v>0</v>
      </c>
      <c r="O150" s="27"/>
      <c r="P150" s="26"/>
      <c r="Q150" s="26"/>
      <c r="R150" s="27"/>
      <c r="S150" s="27"/>
      <c r="T150" s="27"/>
      <c r="U150" s="27"/>
      <c r="V150" s="27"/>
      <c r="W150" s="27"/>
      <c r="X150" s="27"/>
      <c r="Y150" s="27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6"/>
      <c r="AK150" s="6"/>
    </row>
    <row r="151" spans="1:37" ht="14.1" customHeight="1" x14ac:dyDescent="0.25">
      <c r="A151" s="1" t="s">
        <v>279</v>
      </c>
      <c r="B151" s="1" t="s">
        <v>280</v>
      </c>
      <c r="C151" s="5">
        <f t="shared" si="23"/>
        <v>5686969.5600000005</v>
      </c>
      <c r="D151" s="6">
        <f t="shared" si="30"/>
        <v>3094660.12</v>
      </c>
      <c r="E151" s="10">
        <v>420708.66</v>
      </c>
      <c r="F151" s="10">
        <v>908666.26</v>
      </c>
      <c r="G151" s="10">
        <v>1735742.75</v>
      </c>
      <c r="H151" s="10">
        <v>29542.45</v>
      </c>
      <c r="I151" s="6">
        <f t="shared" si="31"/>
        <v>2592309.44</v>
      </c>
      <c r="J151" s="10">
        <v>2222554.44</v>
      </c>
      <c r="K151" s="10">
        <v>369755</v>
      </c>
      <c r="L151" s="10">
        <v>0</v>
      </c>
      <c r="M151" s="6">
        <v>0</v>
      </c>
      <c r="N151" s="6">
        <v>0</v>
      </c>
      <c r="O151" s="27"/>
      <c r="P151" s="26"/>
      <c r="Q151" s="26"/>
      <c r="R151" s="27"/>
      <c r="S151" s="27"/>
      <c r="T151" s="27"/>
      <c r="U151" s="27"/>
      <c r="V151" s="27"/>
      <c r="W151" s="27"/>
      <c r="X151" s="27"/>
      <c r="Y151" s="27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6"/>
      <c r="AK151" s="6"/>
    </row>
    <row r="152" spans="1:37" ht="14.1" customHeight="1" x14ac:dyDescent="0.25">
      <c r="A152" s="1" t="s">
        <v>281</v>
      </c>
      <c r="B152" s="1" t="s">
        <v>282</v>
      </c>
      <c r="C152" s="5">
        <f t="shared" si="23"/>
        <v>6942759.5800000001</v>
      </c>
      <c r="D152" s="6">
        <f t="shared" si="30"/>
        <v>2640030.2799999998</v>
      </c>
      <c r="E152" s="10">
        <v>1438727.44</v>
      </c>
      <c r="F152" s="10">
        <v>811592.16</v>
      </c>
      <c r="G152" s="10">
        <v>361012.17</v>
      </c>
      <c r="H152" s="10">
        <v>28698.51</v>
      </c>
      <c r="I152" s="6">
        <f t="shared" si="31"/>
        <v>4302729.3</v>
      </c>
      <c r="J152" s="10">
        <v>4302729.3</v>
      </c>
      <c r="K152" s="10">
        <v>0</v>
      </c>
      <c r="L152" s="10">
        <v>0</v>
      </c>
      <c r="M152" s="6">
        <v>0</v>
      </c>
      <c r="N152" s="6">
        <v>0</v>
      </c>
      <c r="O152" s="27"/>
      <c r="P152" s="26"/>
      <c r="Q152" s="26"/>
      <c r="R152" s="27"/>
      <c r="S152" s="27"/>
      <c r="T152" s="27"/>
      <c r="U152" s="27"/>
      <c r="V152" s="27"/>
      <c r="W152" s="27"/>
      <c r="X152" s="27"/>
      <c r="Y152" s="27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6"/>
      <c r="AK152" s="6"/>
    </row>
    <row r="153" spans="1:37" ht="14.1" customHeight="1" x14ac:dyDescent="0.25">
      <c r="A153" s="1" t="s">
        <v>283</v>
      </c>
      <c r="B153" s="1" t="s">
        <v>284</v>
      </c>
      <c r="C153" s="5">
        <f t="shared" si="23"/>
        <v>6878515.7800000003</v>
      </c>
      <c r="D153" s="6">
        <f t="shared" si="30"/>
        <v>3375556.18</v>
      </c>
      <c r="E153" s="10">
        <v>1695789.23</v>
      </c>
      <c r="F153" s="10">
        <v>1264265.3500000001</v>
      </c>
      <c r="G153" s="10">
        <v>400336</v>
      </c>
      <c r="H153" s="10">
        <v>15165.6</v>
      </c>
      <c r="I153" s="6">
        <f t="shared" si="31"/>
        <v>3502959.6</v>
      </c>
      <c r="J153" s="10">
        <v>3502959.6</v>
      </c>
      <c r="K153" s="10">
        <v>0</v>
      </c>
      <c r="L153" s="10">
        <v>0</v>
      </c>
      <c r="M153" s="6">
        <v>0</v>
      </c>
      <c r="N153" s="6">
        <v>0</v>
      </c>
      <c r="O153" s="27"/>
      <c r="P153" s="26"/>
      <c r="Q153" s="26"/>
      <c r="R153" s="27"/>
      <c r="S153" s="27"/>
      <c r="T153" s="27"/>
      <c r="U153" s="27"/>
      <c r="V153" s="27"/>
      <c r="W153" s="27"/>
      <c r="X153" s="27"/>
      <c r="Y153" s="27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6"/>
      <c r="AK153" s="6"/>
    </row>
    <row r="154" spans="1:37" ht="14.1" customHeight="1" x14ac:dyDescent="0.25">
      <c r="A154" s="1" t="s">
        <v>285</v>
      </c>
      <c r="B154" s="1" t="s">
        <v>286</v>
      </c>
      <c r="C154" s="5">
        <f t="shared" si="23"/>
        <v>12631017.940000001</v>
      </c>
      <c r="D154" s="6">
        <f t="shared" si="30"/>
        <v>2712074.06</v>
      </c>
      <c r="E154" s="10">
        <v>217487.69</v>
      </c>
      <c r="F154" s="10">
        <v>2189980.12</v>
      </c>
      <c r="G154" s="10">
        <v>11002</v>
      </c>
      <c r="H154" s="10">
        <v>293604.25</v>
      </c>
      <c r="I154" s="6">
        <f t="shared" si="31"/>
        <v>9918943.8800000008</v>
      </c>
      <c r="J154" s="10">
        <v>9879384.8800000008</v>
      </c>
      <c r="K154" s="10">
        <v>39559</v>
      </c>
      <c r="L154" s="10">
        <v>0</v>
      </c>
      <c r="M154" s="6">
        <v>0</v>
      </c>
      <c r="N154" s="6">
        <v>0</v>
      </c>
      <c r="O154" s="27"/>
      <c r="P154" s="26"/>
      <c r="Q154" s="26"/>
      <c r="R154" s="27"/>
      <c r="S154" s="27"/>
      <c r="T154" s="27"/>
      <c r="U154" s="27"/>
      <c r="V154" s="27"/>
      <c r="W154" s="27"/>
      <c r="X154" s="27"/>
      <c r="Y154" s="27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6"/>
      <c r="AK154" s="6"/>
    </row>
    <row r="155" spans="1:37" ht="14.1" customHeight="1" x14ac:dyDescent="0.25">
      <c r="A155" s="1" t="s">
        <v>287</v>
      </c>
      <c r="B155" s="1" t="s">
        <v>288</v>
      </c>
      <c r="C155" s="5">
        <f t="shared" si="23"/>
        <v>7252876.5099999998</v>
      </c>
      <c r="D155" s="6">
        <f t="shared" si="30"/>
        <v>2891959.76</v>
      </c>
      <c r="E155" s="10">
        <v>760261.34</v>
      </c>
      <c r="F155" s="10">
        <v>1464769.92</v>
      </c>
      <c r="G155" s="10">
        <v>664211.55000000005</v>
      </c>
      <c r="H155" s="10">
        <v>2716.95</v>
      </c>
      <c r="I155" s="6">
        <f t="shared" si="31"/>
        <v>4360916.75</v>
      </c>
      <c r="J155" s="10">
        <v>4317648.25</v>
      </c>
      <c r="K155" s="10">
        <v>43268.5</v>
      </c>
      <c r="L155" s="10">
        <v>0</v>
      </c>
      <c r="M155" s="6">
        <v>0</v>
      </c>
      <c r="N155" s="6">
        <v>0</v>
      </c>
      <c r="O155" s="27"/>
      <c r="P155" s="26"/>
      <c r="Q155" s="26"/>
      <c r="R155" s="27"/>
      <c r="S155" s="27"/>
      <c r="T155" s="27"/>
      <c r="U155" s="27"/>
      <c r="V155" s="27"/>
      <c r="W155" s="27"/>
      <c r="X155" s="27"/>
      <c r="Y155" s="27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6"/>
      <c r="AK155" s="6"/>
    </row>
    <row r="156" spans="1:37" ht="14.1" customHeight="1" x14ac:dyDescent="0.25">
      <c r="A156" s="1" t="s">
        <v>289</v>
      </c>
      <c r="B156" s="1" t="s">
        <v>290</v>
      </c>
      <c r="C156" s="5">
        <f t="shared" si="23"/>
        <v>12862061.309999999</v>
      </c>
      <c r="D156" s="6">
        <f t="shared" si="30"/>
        <v>3405247.96</v>
      </c>
      <c r="E156" s="10">
        <v>1331664.3400000001</v>
      </c>
      <c r="F156" s="10">
        <v>1436900.89</v>
      </c>
      <c r="G156" s="10">
        <v>390015.98</v>
      </c>
      <c r="H156" s="10">
        <v>246666.75</v>
      </c>
      <c r="I156" s="6">
        <f t="shared" si="31"/>
        <v>9456813.3499999996</v>
      </c>
      <c r="J156" s="10">
        <v>9456808.3499999996</v>
      </c>
      <c r="K156" s="10">
        <v>5</v>
      </c>
      <c r="L156" s="10">
        <v>0</v>
      </c>
      <c r="M156" s="6">
        <v>0</v>
      </c>
      <c r="N156" s="6">
        <v>0</v>
      </c>
      <c r="O156" s="27"/>
      <c r="P156" s="26"/>
      <c r="Q156" s="26"/>
      <c r="R156" s="27"/>
      <c r="S156" s="27"/>
      <c r="T156" s="27"/>
      <c r="U156" s="27"/>
      <c r="V156" s="27"/>
      <c r="W156" s="27"/>
      <c r="X156" s="27"/>
      <c r="Y156" s="27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6"/>
      <c r="AK156" s="6"/>
    </row>
    <row r="157" spans="1:37" ht="14.1" customHeight="1" x14ac:dyDescent="0.25">
      <c r="C157" s="5"/>
      <c r="D157" s="6"/>
      <c r="E157" s="10"/>
      <c r="F157" s="10"/>
      <c r="G157" s="10"/>
      <c r="H157" s="10"/>
      <c r="I157" s="6"/>
      <c r="J157" s="10"/>
      <c r="K157" s="10"/>
      <c r="L157" s="10"/>
      <c r="M157" s="6"/>
      <c r="N157" s="6"/>
      <c r="O157" s="27"/>
      <c r="P157" s="26"/>
      <c r="Q157" s="26"/>
      <c r="R157" s="27"/>
      <c r="S157" s="27"/>
      <c r="T157" s="27"/>
      <c r="U157" s="27"/>
      <c r="V157" s="27"/>
      <c r="W157" s="27"/>
      <c r="X157" s="27"/>
      <c r="Y157" s="27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6"/>
      <c r="AK157" s="6"/>
    </row>
    <row r="158" spans="1:37" s="8" customFormat="1" ht="14.1" customHeight="1" x14ac:dyDescent="0.25">
      <c r="B158" s="8" t="s">
        <v>291</v>
      </c>
      <c r="C158" s="10">
        <f t="shared" ref="C158:N158" si="32">SUM(C12:C30,C33:C50,C53:C77,C80:C107,C110:C126,C129:C145,C148:C156)</f>
        <v>2928605140.6299987</v>
      </c>
      <c r="D158" s="10">
        <f t="shared" si="32"/>
        <v>1227641674.96</v>
      </c>
      <c r="E158" s="10">
        <f t="shared" si="32"/>
        <v>340753347.4600001</v>
      </c>
      <c r="F158" s="10">
        <f t="shared" si="32"/>
        <v>394115581.53999996</v>
      </c>
      <c r="G158" s="10">
        <f t="shared" si="32"/>
        <v>419300595.56999999</v>
      </c>
      <c r="H158" s="10">
        <f t="shared" si="32"/>
        <v>73472150.390000001</v>
      </c>
      <c r="I158" s="10">
        <f t="shared" si="32"/>
        <v>1698758990.1900001</v>
      </c>
      <c r="J158" s="10">
        <f t="shared" si="32"/>
        <v>1565485798.6899998</v>
      </c>
      <c r="K158" s="10">
        <f t="shared" si="32"/>
        <v>130055549.38</v>
      </c>
      <c r="L158" s="10">
        <f t="shared" si="32"/>
        <v>3217642.12</v>
      </c>
      <c r="M158" s="10">
        <f t="shared" si="32"/>
        <v>217746.65</v>
      </c>
      <c r="N158" s="10">
        <f t="shared" si="32"/>
        <v>1986728.83</v>
      </c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10"/>
      <c r="AK158" s="10"/>
    </row>
    <row r="159" spans="1:37" ht="14.1" customHeight="1" x14ac:dyDescent="0.25">
      <c r="C159" s="5"/>
      <c r="D159" s="6"/>
      <c r="E159" s="10"/>
      <c r="F159" s="10"/>
      <c r="G159" s="10"/>
      <c r="H159" s="10"/>
      <c r="I159" s="6"/>
      <c r="J159" s="10"/>
      <c r="K159" s="10"/>
      <c r="L159" s="10"/>
      <c r="M159" s="6"/>
      <c r="N159" s="6"/>
      <c r="O159" s="27"/>
      <c r="P159" s="26"/>
      <c r="Q159" s="26"/>
      <c r="R159" s="27"/>
      <c r="S159" s="27"/>
      <c r="T159" s="27"/>
      <c r="U159" s="27"/>
      <c r="V159" s="27"/>
      <c r="W159" s="27"/>
      <c r="X159" s="27"/>
      <c r="Y159" s="27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6"/>
      <c r="AK159" s="6"/>
    </row>
    <row r="160" spans="1:37" ht="14.1" customHeight="1" x14ac:dyDescent="0.25">
      <c r="C160" s="5"/>
      <c r="D160" s="6"/>
      <c r="E160" s="10"/>
      <c r="F160" s="10"/>
      <c r="G160" s="10"/>
      <c r="H160" s="10"/>
      <c r="I160" s="6"/>
      <c r="J160" s="10"/>
      <c r="K160" s="10"/>
      <c r="L160" s="10"/>
      <c r="M160" s="6"/>
      <c r="N160" s="6"/>
      <c r="O160" s="27"/>
      <c r="P160" s="26"/>
      <c r="Q160" s="26"/>
      <c r="R160" s="27"/>
      <c r="S160" s="27"/>
      <c r="T160" s="27"/>
      <c r="U160" s="27"/>
      <c r="V160" s="27"/>
      <c r="W160" s="27"/>
      <c r="X160" s="27"/>
      <c r="Y160" s="27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6"/>
      <c r="AK160" s="6"/>
    </row>
    <row r="161" spans="3:37" ht="14.1" customHeight="1" x14ac:dyDescent="0.25">
      <c r="C161" s="5"/>
      <c r="D161" s="6"/>
      <c r="E161" s="10"/>
      <c r="F161" s="10"/>
      <c r="G161" s="10"/>
      <c r="H161" s="10"/>
      <c r="I161" s="6"/>
      <c r="J161" s="10"/>
      <c r="K161" s="10"/>
      <c r="L161" s="10"/>
      <c r="M161" s="6"/>
      <c r="N161" s="6"/>
      <c r="O161" s="27"/>
      <c r="P161" s="26"/>
      <c r="Q161" s="26"/>
      <c r="R161" s="27"/>
      <c r="S161" s="27"/>
      <c r="T161" s="27"/>
      <c r="U161" s="27"/>
      <c r="V161" s="27"/>
      <c r="W161" s="27"/>
      <c r="X161" s="27"/>
      <c r="Y161" s="27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6"/>
      <c r="AK161" s="6"/>
    </row>
    <row r="162" spans="3:37" ht="14.1" customHeight="1" x14ac:dyDescent="0.25">
      <c r="C162" s="5"/>
      <c r="D162" s="6"/>
      <c r="E162" s="10"/>
      <c r="F162" s="10"/>
      <c r="G162" s="10"/>
      <c r="H162" s="10"/>
      <c r="I162" s="6"/>
      <c r="J162" s="10"/>
      <c r="K162" s="10"/>
      <c r="L162" s="10"/>
      <c r="M162" s="6"/>
      <c r="N162" s="6"/>
      <c r="O162" s="27"/>
      <c r="P162" s="26"/>
      <c r="Q162" s="26"/>
      <c r="R162" s="27"/>
      <c r="S162" s="27"/>
      <c r="T162" s="27"/>
      <c r="U162" s="27"/>
      <c r="V162" s="27"/>
      <c r="W162" s="27"/>
      <c r="X162" s="27"/>
      <c r="Y162" s="27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6"/>
      <c r="AK162" s="6"/>
    </row>
    <row r="163" spans="3:37" ht="14.1" customHeight="1" x14ac:dyDescent="0.25">
      <c r="C163" s="5"/>
      <c r="D163" s="6"/>
      <c r="E163" s="10"/>
      <c r="F163" s="10"/>
      <c r="G163" s="10"/>
      <c r="H163" s="10"/>
      <c r="I163" s="6"/>
      <c r="J163" s="10"/>
      <c r="K163" s="10"/>
      <c r="L163" s="10"/>
      <c r="M163" s="6"/>
      <c r="N163" s="6"/>
      <c r="O163" s="27"/>
      <c r="P163" s="26"/>
      <c r="Q163" s="26"/>
      <c r="R163" s="27"/>
      <c r="S163" s="27"/>
      <c r="T163" s="27"/>
      <c r="U163" s="27"/>
      <c r="V163" s="27"/>
      <c r="W163" s="27"/>
      <c r="X163" s="27"/>
      <c r="Y163" s="27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6"/>
      <c r="AK163" s="6"/>
    </row>
    <row r="164" spans="3:37" ht="14.1" customHeight="1" x14ac:dyDescent="0.25">
      <c r="C164" s="5"/>
      <c r="D164" s="6"/>
      <c r="E164" s="10"/>
      <c r="F164" s="10"/>
      <c r="G164" s="10"/>
      <c r="H164" s="10"/>
      <c r="I164" s="6"/>
      <c r="J164" s="10"/>
      <c r="K164" s="10"/>
      <c r="L164" s="10"/>
      <c r="M164" s="6"/>
      <c r="N164" s="6"/>
      <c r="O164" s="27"/>
      <c r="P164" s="26"/>
      <c r="Q164" s="26"/>
      <c r="R164" s="27"/>
      <c r="S164" s="27"/>
      <c r="T164" s="27"/>
      <c r="U164" s="27"/>
      <c r="V164" s="27"/>
      <c r="W164" s="27"/>
      <c r="X164" s="27"/>
      <c r="Y164" s="27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6"/>
      <c r="AK164" s="6"/>
    </row>
    <row r="165" spans="3:37" ht="14.1" customHeight="1" x14ac:dyDescent="0.25">
      <c r="C165" s="5"/>
      <c r="D165" s="6"/>
      <c r="E165" s="10"/>
      <c r="F165" s="10"/>
      <c r="G165" s="10"/>
      <c r="H165" s="10"/>
      <c r="I165" s="6"/>
      <c r="J165" s="10"/>
      <c r="K165" s="10"/>
      <c r="L165" s="10"/>
      <c r="M165" s="6"/>
      <c r="N165" s="6"/>
      <c r="O165" s="27"/>
      <c r="P165" s="26"/>
      <c r="Q165" s="26"/>
      <c r="R165" s="27"/>
      <c r="S165" s="27"/>
      <c r="T165" s="27"/>
      <c r="U165" s="27"/>
      <c r="V165" s="27"/>
      <c r="W165" s="27"/>
      <c r="X165" s="27"/>
      <c r="Y165" s="27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6"/>
      <c r="AK165" s="6"/>
    </row>
    <row r="166" spans="3:37" ht="14.1" customHeight="1" x14ac:dyDescent="0.25">
      <c r="C166" s="5"/>
      <c r="D166" s="6"/>
      <c r="E166" s="10"/>
      <c r="F166" s="10"/>
      <c r="G166" s="10"/>
      <c r="H166" s="10"/>
      <c r="I166" s="6"/>
      <c r="J166" s="10"/>
      <c r="K166" s="10"/>
      <c r="L166" s="10"/>
      <c r="M166" s="6"/>
      <c r="N166" s="6"/>
      <c r="O166" s="27"/>
      <c r="P166" s="26"/>
      <c r="Q166" s="26"/>
      <c r="R166" s="27"/>
      <c r="S166" s="27"/>
      <c r="T166" s="27"/>
      <c r="U166" s="27"/>
      <c r="V166" s="27"/>
      <c r="W166" s="27"/>
      <c r="X166" s="27"/>
      <c r="Y166" s="27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6"/>
      <c r="AK166" s="6"/>
    </row>
    <row r="167" spans="3:37" ht="14.1" customHeight="1" x14ac:dyDescent="0.25">
      <c r="C167" s="5"/>
      <c r="D167" s="6"/>
      <c r="E167" s="10"/>
      <c r="F167" s="10"/>
      <c r="G167" s="10"/>
      <c r="H167" s="10"/>
      <c r="I167" s="6"/>
      <c r="J167" s="10"/>
      <c r="K167" s="10"/>
      <c r="L167" s="10"/>
      <c r="M167" s="6"/>
      <c r="N167" s="6"/>
      <c r="O167" s="27"/>
      <c r="P167" s="26"/>
      <c r="Q167" s="26"/>
      <c r="R167" s="27"/>
      <c r="S167" s="27"/>
      <c r="T167" s="27"/>
      <c r="U167" s="27"/>
      <c r="V167" s="27"/>
      <c r="W167" s="27"/>
      <c r="X167" s="27"/>
      <c r="Y167" s="27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6"/>
      <c r="AK167" s="6"/>
    </row>
    <row r="168" spans="3:37" ht="14.1" customHeight="1" x14ac:dyDescent="0.25">
      <c r="C168" s="5"/>
      <c r="D168" s="6"/>
      <c r="E168" s="10"/>
      <c r="F168" s="10"/>
      <c r="G168" s="10"/>
      <c r="H168" s="10"/>
      <c r="I168" s="6"/>
      <c r="J168" s="10"/>
      <c r="K168" s="10"/>
      <c r="L168" s="10"/>
      <c r="M168" s="6"/>
      <c r="N168" s="6"/>
      <c r="O168" s="27"/>
      <c r="P168" s="26"/>
      <c r="Q168" s="26"/>
      <c r="R168" s="27"/>
      <c r="S168" s="27"/>
      <c r="T168" s="27"/>
      <c r="U168" s="27"/>
      <c r="V168" s="27"/>
      <c r="W168" s="27"/>
      <c r="X168" s="27"/>
      <c r="Y168" s="27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6"/>
      <c r="AK168" s="6"/>
    </row>
    <row r="169" spans="3:37" ht="14.1" customHeight="1" x14ac:dyDescent="0.25">
      <c r="C169" s="5"/>
      <c r="D169" s="6"/>
      <c r="E169" s="10"/>
      <c r="F169" s="10"/>
      <c r="G169" s="10"/>
      <c r="H169" s="10"/>
      <c r="I169" s="6"/>
      <c r="J169" s="10"/>
      <c r="K169" s="10"/>
      <c r="L169" s="10"/>
      <c r="M169" s="6"/>
      <c r="N169" s="6"/>
      <c r="O169" s="27"/>
      <c r="P169" s="26"/>
      <c r="Q169" s="26"/>
      <c r="R169" s="27"/>
      <c r="S169" s="27"/>
      <c r="T169" s="27"/>
      <c r="U169" s="27"/>
      <c r="V169" s="27"/>
      <c r="W169" s="27"/>
      <c r="X169" s="27"/>
      <c r="Y169" s="27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6"/>
      <c r="AK169" s="6"/>
    </row>
    <row r="170" spans="3:37" ht="14.1" customHeight="1" x14ac:dyDescent="0.25">
      <c r="C170" s="5"/>
      <c r="D170" s="6"/>
      <c r="E170" s="10"/>
      <c r="F170" s="10"/>
      <c r="G170" s="10"/>
      <c r="H170" s="10"/>
      <c r="I170" s="6"/>
      <c r="J170" s="10"/>
      <c r="K170" s="10"/>
      <c r="L170" s="10"/>
      <c r="M170" s="6"/>
      <c r="N170" s="6"/>
      <c r="O170" s="27"/>
      <c r="P170" s="26"/>
      <c r="Q170" s="26"/>
      <c r="R170" s="27"/>
      <c r="S170" s="27"/>
      <c r="T170" s="27"/>
      <c r="U170" s="27"/>
      <c r="V170" s="27"/>
      <c r="W170" s="27"/>
      <c r="X170" s="27"/>
      <c r="Y170" s="27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6"/>
      <c r="AK170" s="6"/>
    </row>
    <row r="171" spans="3:37" ht="14.1" customHeight="1" x14ac:dyDescent="0.25">
      <c r="C171" s="5"/>
      <c r="D171" s="6"/>
      <c r="E171" s="10"/>
      <c r="F171" s="10"/>
      <c r="G171" s="10"/>
      <c r="H171" s="10"/>
      <c r="I171" s="6"/>
      <c r="J171" s="10"/>
      <c r="K171" s="10"/>
      <c r="L171" s="10"/>
      <c r="M171" s="6"/>
      <c r="N171" s="6"/>
      <c r="O171" s="27"/>
      <c r="P171" s="26"/>
      <c r="Q171" s="26"/>
      <c r="R171" s="27"/>
      <c r="S171" s="27"/>
      <c r="T171" s="27"/>
      <c r="U171" s="27"/>
      <c r="V171" s="27"/>
      <c r="W171" s="27"/>
      <c r="X171" s="27"/>
      <c r="Y171" s="27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6"/>
      <c r="AK171" s="6"/>
    </row>
    <row r="172" spans="3:37" ht="14.1" customHeight="1" x14ac:dyDescent="0.25">
      <c r="C172" s="5"/>
      <c r="D172" s="6"/>
      <c r="E172" s="10"/>
      <c r="F172" s="10"/>
      <c r="G172" s="10"/>
      <c r="H172" s="10"/>
      <c r="I172" s="6"/>
      <c r="J172" s="10"/>
      <c r="K172" s="10"/>
      <c r="L172" s="10"/>
      <c r="M172" s="6"/>
      <c r="N172" s="6"/>
      <c r="O172" s="27"/>
      <c r="P172" s="26"/>
      <c r="Q172" s="26"/>
      <c r="R172" s="27"/>
      <c r="S172" s="27"/>
      <c r="T172" s="27"/>
      <c r="U172" s="27"/>
      <c r="V172" s="27"/>
      <c r="W172" s="27"/>
      <c r="X172" s="27"/>
      <c r="Y172" s="27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6"/>
      <c r="AK172" s="6"/>
    </row>
    <row r="173" spans="3:37" ht="14.1" customHeight="1" x14ac:dyDescent="0.25">
      <c r="C173" s="5"/>
      <c r="D173" s="6"/>
      <c r="E173" s="10"/>
      <c r="F173" s="10"/>
      <c r="G173" s="10"/>
      <c r="H173" s="10"/>
      <c r="I173" s="6"/>
      <c r="J173" s="10"/>
      <c r="K173" s="10"/>
      <c r="L173" s="10"/>
      <c r="M173" s="6"/>
      <c r="N173" s="6"/>
      <c r="O173" s="27"/>
      <c r="P173" s="26"/>
      <c r="Q173" s="26"/>
      <c r="R173" s="27"/>
      <c r="S173" s="27"/>
      <c r="T173" s="27"/>
      <c r="U173" s="27"/>
      <c r="V173" s="27"/>
      <c r="W173" s="27"/>
      <c r="X173" s="27"/>
      <c r="Y173" s="27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6"/>
      <c r="AK173" s="6"/>
    </row>
    <row r="174" spans="3:37" ht="14.1" customHeight="1" x14ac:dyDescent="0.25">
      <c r="C174" s="5"/>
      <c r="D174" s="6"/>
      <c r="E174" s="10"/>
      <c r="F174" s="10"/>
      <c r="G174" s="10"/>
      <c r="H174" s="10"/>
      <c r="I174" s="6"/>
      <c r="J174" s="10"/>
      <c r="K174" s="10"/>
      <c r="L174" s="10"/>
      <c r="M174" s="6"/>
      <c r="N174" s="6"/>
      <c r="O174" s="27"/>
      <c r="P174" s="26"/>
      <c r="Q174" s="26"/>
      <c r="R174" s="27"/>
      <c r="S174" s="27"/>
      <c r="T174" s="27"/>
      <c r="U174" s="27"/>
      <c r="V174" s="27"/>
      <c r="W174" s="27"/>
      <c r="X174" s="27"/>
      <c r="Y174" s="27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6"/>
      <c r="AK174" s="6"/>
    </row>
    <row r="175" spans="3:37" ht="14.1" customHeight="1" x14ac:dyDescent="0.25">
      <c r="C175" s="5"/>
      <c r="D175" s="6"/>
      <c r="E175" s="10"/>
      <c r="F175" s="10"/>
      <c r="G175" s="10"/>
      <c r="H175" s="10"/>
      <c r="I175" s="6"/>
      <c r="J175" s="10"/>
      <c r="K175" s="10"/>
      <c r="L175" s="10"/>
      <c r="M175" s="6"/>
      <c r="N175" s="6"/>
      <c r="O175" s="27"/>
      <c r="P175" s="26"/>
      <c r="Q175" s="26"/>
      <c r="R175" s="27"/>
      <c r="S175" s="27"/>
      <c r="T175" s="27"/>
      <c r="U175" s="27"/>
      <c r="V175" s="27"/>
      <c r="W175" s="27"/>
      <c r="X175" s="27"/>
      <c r="Y175" s="27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6"/>
      <c r="AK175" s="6"/>
    </row>
    <row r="176" spans="3:37" ht="14.1" customHeight="1" x14ac:dyDescent="0.25">
      <c r="C176" s="5"/>
      <c r="D176" s="6"/>
      <c r="E176" s="10"/>
      <c r="F176" s="10"/>
      <c r="G176" s="10"/>
      <c r="H176" s="10"/>
      <c r="I176" s="6"/>
      <c r="J176" s="10"/>
      <c r="K176" s="10"/>
      <c r="L176" s="10"/>
      <c r="M176" s="6"/>
      <c r="N176" s="6"/>
      <c r="O176" s="27"/>
      <c r="P176" s="26"/>
      <c r="Q176" s="26"/>
      <c r="R176" s="27"/>
      <c r="S176" s="27"/>
      <c r="T176" s="27"/>
      <c r="U176" s="27"/>
      <c r="V176" s="27"/>
      <c r="W176" s="27"/>
      <c r="X176" s="27"/>
      <c r="Y176" s="27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6"/>
      <c r="AK176" s="6"/>
    </row>
    <row r="177" spans="3:37" ht="14.1" customHeight="1" x14ac:dyDescent="0.25">
      <c r="C177" s="5"/>
      <c r="D177" s="6"/>
      <c r="E177" s="10"/>
      <c r="F177" s="10"/>
      <c r="G177" s="10"/>
      <c r="H177" s="10"/>
      <c r="I177" s="6"/>
      <c r="J177" s="10"/>
      <c r="K177" s="10"/>
      <c r="L177" s="10"/>
      <c r="M177" s="6"/>
      <c r="N177" s="6"/>
      <c r="O177" s="27"/>
      <c r="P177" s="26"/>
      <c r="Q177" s="26"/>
      <c r="R177" s="27"/>
      <c r="S177" s="27"/>
      <c r="T177" s="27"/>
      <c r="U177" s="27"/>
      <c r="V177" s="27"/>
      <c r="W177" s="27"/>
      <c r="X177" s="27"/>
      <c r="Y177" s="27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6"/>
      <c r="AK177" s="6"/>
    </row>
    <row r="178" spans="3:37" ht="14.1" customHeight="1" x14ac:dyDescent="0.25">
      <c r="C178" s="5"/>
      <c r="D178" s="6"/>
      <c r="E178" s="10"/>
      <c r="F178" s="10"/>
      <c r="G178" s="10"/>
      <c r="H178" s="10"/>
      <c r="I178" s="6"/>
      <c r="J178" s="10"/>
      <c r="K178" s="10"/>
      <c r="L178" s="10"/>
      <c r="M178" s="6"/>
      <c r="N178" s="6"/>
      <c r="O178" s="27"/>
      <c r="P178" s="26"/>
      <c r="Q178" s="26"/>
      <c r="R178" s="27"/>
      <c r="S178" s="27"/>
      <c r="T178" s="27"/>
      <c r="U178" s="27"/>
      <c r="V178" s="27"/>
      <c r="W178" s="27"/>
      <c r="X178" s="27"/>
      <c r="Y178" s="27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6"/>
      <c r="AK178" s="6"/>
    </row>
    <row r="179" spans="3:37" ht="14.1" customHeight="1" x14ac:dyDescent="0.25">
      <c r="C179" s="5"/>
      <c r="D179" s="6"/>
      <c r="E179" s="10"/>
      <c r="F179" s="10"/>
      <c r="G179" s="10"/>
      <c r="H179" s="10"/>
      <c r="I179" s="6"/>
      <c r="J179" s="10"/>
      <c r="K179" s="10"/>
      <c r="L179" s="10"/>
      <c r="M179" s="6"/>
      <c r="N179" s="6"/>
      <c r="O179" s="27"/>
      <c r="P179" s="26"/>
      <c r="Q179" s="26"/>
      <c r="R179" s="27"/>
      <c r="S179" s="27"/>
      <c r="T179" s="27"/>
      <c r="U179" s="27"/>
      <c r="V179" s="27"/>
      <c r="W179" s="27"/>
      <c r="X179" s="27"/>
      <c r="Y179" s="27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6"/>
      <c r="AK179" s="6"/>
    </row>
    <row r="180" spans="3:37" ht="14.1" customHeight="1" x14ac:dyDescent="0.25">
      <c r="C180" s="5"/>
      <c r="D180" s="6"/>
      <c r="E180" s="10"/>
      <c r="F180" s="10"/>
      <c r="G180" s="10"/>
      <c r="H180" s="10"/>
      <c r="I180" s="6"/>
      <c r="J180" s="10"/>
      <c r="K180" s="10"/>
      <c r="L180" s="10"/>
      <c r="M180" s="6"/>
      <c r="N180" s="6"/>
      <c r="O180" s="27"/>
      <c r="P180" s="26"/>
      <c r="Q180" s="26"/>
      <c r="R180" s="27"/>
      <c r="S180" s="27"/>
      <c r="T180" s="27"/>
      <c r="U180" s="27"/>
      <c r="V180" s="27"/>
      <c r="W180" s="27"/>
      <c r="X180" s="27"/>
      <c r="Y180" s="27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6"/>
      <c r="AK180" s="6"/>
    </row>
    <row r="181" spans="3:37" ht="14.1" customHeight="1" x14ac:dyDescent="0.25">
      <c r="C181" s="5"/>
      <c r="D181" s="6"/>
      <c r="E181" s="10"/>
      <c r="F181" s="10"/>
      <c r="G181" s="10"/>
      <c r="H181" s="10"/>
      <c r="I181" s="6"/>
      <c r="J181" s="10"/>
      <c r="K181" s="10"/>
      <c r="L181" s="10"/>
      <c r="M181" s="6"/>
      <c r="N181" s="6"/>
      <c r="O181" s="27"/>
      <c r="P181" s="26"/>
      <c r="Q181" s="26"/>
      <c r="R181" s="27"/>
      <c r="S181" s="27"/>
      <c r="T181" s="27"/>
      <c r="U181" s="27"/>
      <c r="V181" s="27"/>
      <c r="W181" s="27"/>
      <c r="X181" s="27"/>
      <c r="Y181" s="27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6"/>
      <c r="AK181" s="6"/>
    </row>
    <row r="182" spans="3:37" ht="14.1" customHeight="1" x14ac:dyDescent="0.25">
      <c r="C182" s="5"/>
      <c r="D182" s="6"/>
      <c r="E182" s="10"/>
      <c r="F182" s="10"/>
      <c r="G182" s="10"/>
      <c r="H182" s="10"/>
      <c r="I182" s="6"/>
      <c r="J182" s="10"/>
      <c r="K182" s="10"/>
      <c r="L182" s="10"/>
      <c r="M182" s="6"/>
      <c r="N182" s="6"/>
      <c r="O182" s="27"/>
      <c r="P182" s="26"/>
      <c r="Q182" s="26"/>
      <c r="R182" s="27"/>
      <c r="S182" s="27"/>
      <c r="T182" s="27"/>
      <c r="U182" s="27"/>
      <c r="V182" s="27"/>
      <c r="W182" s="27"/>
      <c r="X182" s="27"/>
      <c r="Y182" s="27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6"/>
      <c r="AK182" s="6"/>
    </row>
    <row r="183" spans="3:37" ht="14.1" customHeight="1" x14ac:dyDescent="0.25">
      <c r="C183" s="5"/>
      <c r="D183" s="6"/>
      <c r="E183" s="10"/>
      <c r="F183" s="10"/>
      <c r="G183" s="10"/>
      <c r="H183" s="10"/>
      <c r="I183" s="6"/>
      <c r="J183" s="10"/>
      <c r="K183" s="10"/>
      <c r="L183" s="10"/>
      <c r="M183" s="6"/>
      <c r="N183" s="6"/>
      <c r="O183" s="27"/>
      <c r="P183" s="26"/>
      <c r="Q183" s="26"/>
      <c r="R183" s="27"/>
      <c r="S183" s="27"/>
      <c r="T183" s="27"/>
      <c r="U183" s="27"/>
      <c r="V183" s="27"/>
      <c r="W183" s="27"/>
      <c r="X183" s="27"/>
      <c r="Y183" s="27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6"/>
      <c r="AK183" s="6"/>
    </row>
    <row r="184" spans="3:37" ht="14.1" customHeight="1" x14ac:dyDescent="0.25">
      <c r="C184" s="5"/>
      <c r="D184" s="6"/>
      <c r="E184" s="10"/>
      <c r="F184" s="10"/>
      <c r="G184" s="10"/>
      <c r="H184" s="10"/>
      <c r="I184" s="6"/>
      <c r="J184" s="10"/>
      <c r="K184" s="10"/>
      <c r="L184" s="10"/>
      <c r="M184" s="6"/>
      <c r="N184" s="6"/>
      <c r="O184" s="27"/>
      <c r="P184" s="26"/>
      <c r="Q184" s="26"/>
      <c r="R184" s="27"/>
      <c r="S184" s="27"/>
      <c r="T184" s="27"/>
      <c r="U184" s="27"/>
      <c r="V184" s="27"/>
      <c r="W184" s="27"/>
      <c r="X184" s="27"/>
      <c r="Y184" s="27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6"/>
      <c r="AK184" s="6"/>
    </row>
    <row r="185" spans="3:37" ht="14.1" customHeight="1" x14ac:dyDescent="0.25">
      <c r="C185" s="5"/>
      <c r="D185" s="6"/>
      <c r="E185" s="10"/>
      <c r="F185" s="10"/>
      <c r="G185" s="10"/>
      <c r="H185" s="10"/>
      <c r="I185" s="6"/>
      <c r="J185" s="10"/>
      <c r="K185" s="10"/>
      <c r="L185" s="10"/>
      <c r="M185" s="6"/>
      <c r="N185" s="6"/>
      <c r="O185" s="27"/>
      <c r="P185" s="26"/>
      <c r="Q185" s="26"/>
      <c r="R185" s="27"/>
      <c r="S185" s="27"/>
      <c r="T185" s="27"/>
      <c r="U185" s="27"/>
      <c r="V185" s="27"/>
      <c r="W185" s="27"/>
      <c r="X185" s="27"/>
      <c r="Y185" s="27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6"/>
      <c r="AK185" s="6"/>
    </row>
    <row r="186" spans="3:37" ht="14.1" customHeight="1" x14ac:dyDescent="0.25">
      <c r="C186" s="5"/>
      <c r="D186" s="6"/>
      <c r="E186" s="10"/>
      <c r="F186" s="10"/>
      <c r="G186" s="10"/>
      <c r="H186" s="10"/>
      <c r="I186" s="6"/>
      <c r="J186" s="10"/>
      <c r="K186" s="10"/>
      <c r="L186" s="10"/>
      <c r="M186" s="6"/>
      <c r="N186" s="6"/>
      <c r="O186" s="27"/>
      <c r="P186" s="26"/>
      <c r="Q186" s="26"/>
      <c r="R186" s="27"/>
      <c r="S186" s="27"/>
      <c r="T186" s="27"/>
      <c r="U186" s="27"/>
      <c r="V186" s="27"/>
      <c r="W186" s="27"/>
      <c r="X186" s="27"/>
      <c r="Y186" s="27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6"/>
      <c r="AK186" s="6"/>
    </row>
    <row r="187" spans="3:37" ht="14.1" customHeight="1" x14ac:dyDescent="0.25">
      <c r="C187" s="5"/>
      <c r="D187" s="6"/>
      <c r="E187" s="10"/>
      <c r="F187" s="10"/>
      <c r="G187" s="10"/>
      <c r="H187" s="10"/>
      <c r="I187" s="6"/>
      <c r="J187" s="10"/>
      <c r="K187" s="10"/>
      <c r="L187" s="10"/>
      <c r="M187" s="6"/>
      <c r="N187" s="6"/>
      <c r="O187" s="27"/>
      <c r="P187" s="26"/>
      <c r="Q187" s="26"/>
      <c r="R187" s="27"/>
      <c r="S187" s="27"/>
      <c r="T187" s="27"/>
      <c r="U187" s="27"/>
      <c r="V187" s="27"/>
      <c r="W187" s="27"/>
      <c r="X187" s="27"/>
      <c r="Y187" s="27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6"/>
      <c r="AK187" s="6"/>
    </row>
    <row r="188" spans="3:37" ht="14.1" customHeight="1" x14ac:dyDescent="0.25">
      <c r="C188" s="5"/>
      <c r="D188" s="6"/>
      <c r="E188" s="10"/>
      <c r="F188" s="10"/>
      <c r="G188" s="10"/>
      <c r="H188" s="10"/>
      <c r="I188" s="6"/>
      <c r="J188" s="10"/>
      <c r="K188" s="10"/>
      <c r="L188" s="10"/>
      <c r="M188" s="6"/>
      <c r="N188" s="6"/>
      <c r="O188" s="27"/>
      <c r="P188" s="26"/>
      <c r="Q188" s="26"/>
      <c r="R188" s="27"/>
      <c r="S188" s="27"/>
      <c r="T188" s="27"/>
      <c r="U188" s="27"/>
      <c r="V188" s="27"/>
      <c r="W188" s="27"/>
      <c r="X188" s="27"/>
      <c r="Y188" s="27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6"/>
      <c r="AK188" s="6"/>
    </row>
    <row r="189" spans="3:37" ht="14.1" customHeight="1" x14ac:dyDescent="0.25">
      <c r="C189" s="5"/>
      <c r="D189" s="6"/>
      <c r="E189" s="10"/>
      <c r="F189" s="10"/>
      <c r="G189" s="10"/>
      <c r="H189" s="10"/>
      <c r="I189" s="6"/>
      <c r="J189" s="10"/>
      <c r="K189" s="10"/>
      <c r="L189" s="10"/>
      <c r="M189" s="6"/>
      <c r="N189" s="6"/>
      <c r="O189" s="27"/>
      <c r="P189" s="26"/>
      <c r="Q189" s="26"/>
      <c r="R189" s="27"/>
      <c r="S189" s="27"/>
      <c r="T189" s="27"/>
      <c r="U189" s="27"/>
      <c r="V189" s="27"/>
      <c r="W189" s="27"/>
      <c r="X189" s="27"/>
      <c r="Y189" s="27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6"/>
      <c r="AK189" s="6"/>
    </row>
    <row r="190" spans="3:37" ht="14.1" customHeight="1" x14ac:dyDescent="0.25">
      <c r="C190" s="5"/>
      <c r="D190" s="6"/>
      <c r="E190" s="10"/>
      <c r="F190" s="10"/>
      <c r="G190" s="10"/>
      <c r="H190" s="10"/>
      <c r="I190" s="6"/>
      <c r="J190" s="10"/>
      <c r="K190" s="10"/>
      <c r="L190" s="10"/>
      <c r="M190" s="6"/>
      <c r="N190" s="6"/>
      <c r="O190" s="27"/>
      <c r="P190" s="26"/>
      <c r="Q190" s="26"/>
      <c r="R190" s="27"/>
      <c r="S190" s="27"/>
      <c r="T190" s="27"/>
      <c r="U190" s="27"/>
      <c r="V190" s="27"/>
      <c r="W190" s="27"/>
      <c r="X190" s="27"/>
      <c r="Y190" s="27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6"/>
      <c r="AK190" s="6"/>
    </row>
    <row r="191" spans="3:37" ht="14.1" customHeight="1" x14ac:dyDescent="0.25">
      <c r="C191" s="5"/>
      <c r="D191" s="6"/>
      <c r="E191" s="10"/>
      <c r="F191" s="10"/>
      <c r="G191" s="10"/>
      <c r="H191" s="10"/>
      <c r="I191" s="6"/>
      <c r="J191" s="10"/>
      <c r="K191" s="10"/>
      <c r="L191" s="10"/>
      <c r="M191" s="6"/>
      <c r="N191" s="6"/>
      <c r="O191" s="27"/>
      <c r="P191" s="26"/>
      <c r="Q191" s="26"/>
      <c r="R191" s="27"/>
      <c r="S191" s="27"/>
      <c r="T191" s="27"/>
      <c r="U191" s="27"/>
      <c r="V191" s="27"/>
      <c r="W191" s="27"/>
      <c r="X191" s="27"/>
      <c r="Y191" s="27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6"/>
      <c r="AK191" s="6"/>
    </row>
    <row r="192" spans="3:37" ht="14.1" customHeight="1" x14ac:dyDescent="0.25">
      <c r="C192" s="5"/>
      <c r="D192" s="6"/>
      <c r="E192" s="10"/>
      <c r="F192" s="10"/>
      <c r="G192" s="10"/>
      <c r="H192" s="10"/>
      <c r="I192" s="6"/>
      <c r="J192" s="10"/>
      <c r="K192" s="10"/>
      <c r="L192" s="10"/>
      <c r="M192" s="6"/>
      <c r="N192" s="6"/>
      <c r="O192" s="27"/>
      <c r="P192" s="26"/>
      <c r="Q192" s="26"/>
      <c r="R192" s="27"/>
      <c r="S192" s="27"/>
      <c r="T192" s="27"/>
      <c r="U192" s="27"/>
      <c r="V192" s="27"/>
      <c r="W192" s="27"/>
      <c r="X192" s="27"/>
      <c r="Y192" s="27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6"/>
      <c r="AK192" s="6"/>
    </row>
    <row r="193" spans="3:37" ht="14.1" customHeight="1" x14ac:dyDescent="0.25">
      <c r="C193" s="5"/>
      <c r="D193" s="6"/>
      <c r="E193" s="10"/>
      <c r="F193" s="10"/>
      <c r="G193" s="10"/>
      <c r="H193" s="10"/>
      <c r="I193" s="6"/>
      <c r="J193" s="10"/>
      <c r="K193" s="10"/>
      <c r="L193" s="10"/>
      <c r="M193" s="6"/>
      <c r="N193" s="6"/>
      <c r="O193" s="27"/>
      <c r="P193" s="26"/>
      <c r="Q193" s="26"/>
      <c r="R193" s="27"/>
      <c r="S193" s="27"/>
      <c r="T193" s="27"/>
      <c r="U193" s="27"/>
      <c r="V193" s="27"/>
      <c r="W193" s="27"/>
      <c r="X193" s="27"/>
      <c r="Y193" s="27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6"/>
      <c r="AK193" s="6"/>
    </row>
    <row r="194" spans="3:37" ht="14.1" customHeight="1" x14ac:dyDescent="0.25">
      <c r="C194" s="5"/>
      <c r="D194" s="6"/>
      <c r="E194" s="10"/>
      <c r="F194" s="10"/>
      <c r="G194" s="10"/>
      <c r="H194" s="10"/>
      <c r="I194" s="6"/>
      <c r="J194" s="10"/>
      <c r="K194" s="10"/>
      <c r="L194" s="10"/>
      <c r="M194" s="6"/>
      <c r="N194" s="6"/>
      <c r="O194" s="27"/>
      <c r="P194" s="26"/>
      <c r="Q194" s="26"/>
      <c r="R194" s="27"/>
      <c r="S194" s="27"/>
      <c r="T194" s="27"/>
      <c r="U194" s="27"/>
      <c r="V194" s="27"/>
      <c r="W194" s="27"/>
      <c r="X194" s="27"/>
      <c r="Y194" s="27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6"/>
      <c r="AK194" s="6"/>
    </row>
    <row r="195" spans="3:37" ht="14.1" customHeight="1" x14ac:dyDescent="0.25">
      <c r="C195" s="5"/>
      <c r="D195" s="6"/>
      <c r="E195" s="10"/>
      <c r="F195" s="10"/>
      <c r="G195" s="10"/>
      <c r="H195" s="10"/>
      <c r="I195" s="6"/>
      <c r="J195" s="10"/>
      <c r="K195" s="10"/>
      <c r="L195" s="10"/>
      <c r="M195" s="6"/>
      <c r="N195" s="6"/>
      <c r="O195" s="27"/>
      <c r="P195" s="26"/>
      <c r="Q195" s="26"/>
      <c r="R195" s="27"/>
      <c r="S195" s="27"/>
      <c r="T195" s="27"/>
      <c r="U195" s="27"/>
      <c r="V195" s="27"/>
      <c r="W195" s="27"/>
      <c r="X195" s="27"/>
      <c r="Y195" s="27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6"/>
      <c r="AK195" s="6"/>
    </row>
    <row r="196" spans="3:37" ht="14.1" customHeight="1" x14ac:dyDescent="0.25">
      <c r="C196" s="5"/>
      <c r="D196" s="6"/>
      <c r="E196" s="10"/>
      <c r="F196" s="10"/>
      <c r="G196" s="10"/>
      <c r="H196" s="10"/>
      <c r="I196" s="6"/>
      <c r="J196" s="10"/>
      <c r="K196" s="10"/>
      <c r="L196" s="10"/>
      <c r="M196" s="6"/>
      <c r="N196" s="6"/>
      <c r="O196" s="27"/>
      <c r="P196" s="26"/>
      <c r="Q196" s="26"/>
      <c r="R196" s="27"/>
      <c r="S196" s="27"/>
      <c r="T196" s="27"/>
      <c r="U196" s="27"/>
      <c r="V196" s="27"/>
      <c r="W196" s="27"/>
      <c r="X196" s="27"/>
      <c r="Y196" s="27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6"/>
      <c r="AK196" s="6"/>
    </row>
    <row r="197" spans="3:37" ht="14.1" customHeight="1" x14ac:dyDescent="0.25">
      <c r="C197" s="5"/>
      <c r="D197" s="6"/>
      <c r="E197" s="10"/>
      <c r="F197" s="10"/>
      <c r="G197" s="10"/>
      <c r="H197" s="10"/>
      <c r="I197" s="6"/>
      <c r="J197" s="10"/>
      <c r="K197" s="10"/>
      <c r="L197" s="10"/>
      <c r="M197" s="6"/>
      <c r="N197" s="6"/>
      <c r="O197" s="27"/>
      <c r="P197" s="26"/>
      <c r="Q197" s="26"/>
      <c r="R197" s="27"/>
      <c r="S197" s="27"/>
      <c r="T197" s="27"/>
      <c r="U197" s="27"/>
      <c r="V197" s="27"/>
      <c r="W197" s="27"/>
      <c r="X197" s="27"/>
      <c r="Y197" s="27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6"/>
      <c r="AK197" s="6"/>
    </row>
    <row r="198" spans="3:37" ht="14.1" customHeight="1" x14ac:dyDescent="0.25">
      <c r="C198" s="5"/>
      <c r="D198" s="6"/>
      <c r="E198" s="10"/>
      <c r="F198" s="10"/>
      <c r="G198" s="10"/>
      <c r="H198" s="10"/>
      <c r="I198" s="6"/>
      <c r="J198" s="10"/>
      <c r="K198" s="10"/>
      <c r="L198" s="10"/>
      <c r="M198" s="6"/>
      <c r="N198" s="6"/>
      <c r="O198" s="27"/>
      <c r="P198" s="26"/>
      <c r="Q198" s="26"/>
      <c r="R198" s="27"/>
      <c r="S198" s="27"/>
      <c r="T198" s="27"/>
      <c r="U198" s="27"/>
      <c r="V198" s="27"/>
      <c r="W198" s="27"/>
      <c r="X198" s="27"/>
      <c r="Y198" s="27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6"/>
      <c r="AK198" s="6"/>
    </row>
    <row r="199" spans="3:37" ht="14.1" customHeight="1" x14ac:dyDescent="0.25">
      <c r="C199" s="5"/>
      <c r="D199" s="6"/>
      <c r="E199" s="10"/>
      <c r="F199" s="10"/>
      <c r="G199" s="10"/>
      <c r="H199" s="10"/>
      <c r="I199" s="6"/>
      <c r="J199" s="10"/>
      <c r="K199" s="10"/>
      <c r="L199" s="10"/>
      <c r="M199" s="6"/>
      <c r="N199" s="6"/>
      <c r="O199" s="27"/>
      <c r="P199" s="26"/>
      <c r="Q199" s="26"/>
      <c r="R199" s="27"/>
      <c r="S199" s="27"/>
      <c r="T199" s="27"/>
      <c r="U199" s="27"/>
      <c r="V199" s="27"/>
      <c r="W199" s="27"/>
      <c r="X199" s="27"/>
      <c r="Y199" s="27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6"/>
      <c r="AK199" s="6"/>
    </row>
    <row r="200" spans="3:37" ht="14.1" customHeight="1" x14ac:dyDescent="0.25">
      <c r="C200" s="5"/>
      <c r="D200" s="6"/>
      <c r="E200" s="10"/>
      <c r="F200" s="10"/>
      <c r="G200" s="10"/>
      <c r="H200" s="10"/>
      <c r="I200" s="6"/>
      <c r="J200" s="10"/>
      <c r="K200" s="10"/>
      <c r="L200" s="10"/>
      <c r="M200" s="6"/>
      <c r="N200" s="6"/>
      <c r="O200" s="27"/>
      <c r="P200" s="26"/>
      <c r="Q200" s="26"/>
      <c r="R200" s="27"/>
      <c r="S200" s="27"/>
      <c r="T200" s="27"/>
      <c r="U200" s="27"/>
      <c r="V200" s="27"/>
      <c r="W200" s="27"/>
      <c r="X200" s="27"/>
      <c r="Y200" s="27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6"/>
      <c r="AK200" s="6"/>
    </row>
    <row r="201" spans="3:37" ht="14.1" customHeight="1" x14ac:dyDescent="0.25">
      <c r="C201" s="5"/>
      <c r="D201" s="6"/>
      <c r="E201" s="10"/>
      <c r="F201" s="10"/>
      <c r="G201" s="10"/>
      <c r="H201" s="10"/>
      <c r="I201" s="6"/>
      <c r="J201" s="10"/>
      <c r="K201" s="10"/>
      <c r="L201" s="10"/>
      <c r="M201" s="6"/>
      <c r="N201" s="6"/>
      <c r="O201" s="27"/>
      <c r="P201" s="26"/>
      <c r="Q201" s="26"/>
      <c r="R201" s="27"/>
      <c r="S201" s="27"/>
      <c r="T201" s="27"/>
      <c r="U201" s="27"/>
      <c r="V201" s="27"/>
      <c r="W201" s="27"/>
      <c r="X201" s="27"/>
      <c r="Y201" s="27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6"/>
      <c r="AK201" s="6"/>
    </row>
    <row r="202" spans="3:37" ht="14.1" customHeight="1" x14ac:dyDescent="0.25">
      <c r="C202" s="5"/>
      <c r="D202" s="6"/>
      <c r="E202" s="10"/>
      <c r="F202" s="10"/>
      <c r="G202" s="10"/>
      <c r="H202" s="10"/>
      <c r="I202" s="6"/>
      <c r="J202" s="10"/>
      <c r="K202" s="10"/>
      <c r="L202" s="10"/>
      <c r="M202" s="6"/>
      <c r="N202" s="6"/>
      <c r="O202" s="27"/>
      <c r="P202" s="26"/>
      <c r="Q202" s="26"/>
      <c r="R202" s="27"/>
      <c r="S202" s="27"/>
      <c r="T202" s="27"/>
      <c r="U202" s="27"/>
      <c r="V202" s="27"/>
      <c r="W202" s="27"/>
      <c r="X202" s="27"/>
      <c r="Y202" s="27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6"/>
      <c r="AK202" s="6"/>
    </row>
    <row r="203" spans="3:37" ht="14.1" customHeight="1" x14ac:dyDescent="0.25">
      <c r="C203" s="5"/>
      <c r="D203" s="6"/>
      <c r="E203" s="10"/>
      <c r="F203" s="10"/>
      <c r="G203" s="10"/>
      <c r="H203" s="10"/>
      <c r="I203" s="6"/>
      <c r="J203" s="10"/>
      <c r="K203" s="10"/>
      <c r="L203" s="10"/>
      <c r="M203" s="6"/>
      <c r="N203" s="6"/>
      <c r="O203" s="27"/>
      <c r="P203" s="26"/>
      <c r="Q203" s="26"/>
      <c r="R203" s="27"/>
      <c r="S203" s="27"/>
      <c r="T203" s="27"/>
      <c r="U203" s="27"/>
      <c r="V203" s="27"/>
      <c r="W203" s="27"/>
      <c r="X203" s="27"/>
      <c r="Y203" s="27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6"/>
      <c r="AK203" s="6"/>
    </row>
    <row r="204" spans="3:37" ht="14.1" customHeight="1" x14ac:dyDescent="0.25">
      <c r="C204" s="5"/>
      <c r="D204" s="6"/>
      <c r="E204" s="10"/>
      <c r="F204" s="10"/>
      <c r="G204" s="10"/>
      <c r="H204" s="10"/>
      <c r="I204" s="6"/>
      <c r="J204" s="10"/>
      <c r="K204" s="10"/>
      <c r="L204" s="10"/>
      <c r="M204" s="6"/>
      <c r="N204" s="6"/>
      <c r="O204" s="27"/>
      <c r="P204" s="26"/>
      <c r="Q204" s="26"/>
      <c r="R204" s="27"/>
      <c r="S204" s="27"/>
      <c r="T204" s="27"/>
      <c r="U204" s="27"/>
      <c r="V204" s="27"/>
      <c r="W204" s="27"/>
      <c r="X204" s="27"/>
      <c r="Y204" s="27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6"/>
      <c r="AK204" s="6"/>
    </row>
    <row r="205" spans="3:37" ht="14.1" customHeight="1" x14ac:dyDescent="0.25">
      <c r="C205" s="5"/>
      <c r="D205" s="6"/>
      <c r="E205" s="10"/>
      <c r="F205" s="10"/>
      <c r="G205" s="10"/>
      <c r="H205" s="10"/>
      <c r="I205" s="6"/>
      <c r="J205" s="10"/>
      <c r="K205" s="10"/>
      <c r="L205" s="10"/>
      <c r="M205" s="6"/>
      <c r="N205" s="6"/>
      <c r="O205" s="27"/>
      <c r="P205" s="26"/>
      <c r="Q205" s="26"/>
      <c r="R205" s="27"/>
      <c r="S205" s="27"/>
      <c r="T205" s="27"/>
      <c r="U205" s="27"/>
      <c r="V205" s="27"/>
      <c r="W205" s="27"/>
      <c r="X205" s="27"/>
      <c r="Y205" s="27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6"/>
      <c r="AK205" s="6"/>
    </row>
  </sheetData>
  <mergeCells count="6">
    <mergeCell ref="C1:F1"/>
    <mergeCell ref="C2:F2"/>
    <mergeCell ref="C3:F3"/>
    <mergeCell ref="I1:L1"/>
    <mergeCell ref="I2:L2"/>
    <mergeCell ref="I3:L3"/>
  </mergeCells>
  <pageMargins left="0.19685039370078741" right="0.19685039370078741" top="0.39370078740157483" bottom="0.78740157480314965" header="0.31496062992125984" footer="0.35433070866141736"/>
  <pageSetup paperSize="9" orientation="landscape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colBreaks count="1" manualBreakCount="1">
    <brk id="8" max="1048575" man="1"/>
  </colBreaks>
  <ignoredErrors>
    <ignoredError sqref="C5:Q11 A78:U79 C31:F31 J31:Q31 C32:Q32 A12:C13 O12:U13 C52:Q52 C33:C46 I33:I46 O33:Q46 C53:C75 I53:I75 O53:Q75 A108:U109 A127:U128 A146:U147 A129:C134 I129:I134 O129:U134 A157:U205 A148:C156 I148:I156 O148:U156 R30:U46 A31:B46 C30 O30:Q30 C107 O107:U107 O126:U126 O80:U84 I80:I84 A80:C84 O110:U125 I110:I125 A110:C125 H31 C51:D51 F51:Q51 A26:C27 O26:U27 A15:C19 O15:U19 A20:C21 O20:U21 A22:C25 O22:U25 O85:U85 I85 A85:C85 A135:C145 I135:I145 O135:U145 A14:C14 O14:U14 A51:B75 C47:C50 I47:I50 O47:Q50 R47:U75 A47:B49 O99:U104 I99:I104 A99:C104 O96:U98 I96:I98 A96:C98 O86:U95 I86:I95 A86:C95" numberStoredAsText="1"/>
    <ignoredError sqref="I31 I12:I13 I26:I27 I15:I19 I20:I21 I22:I25 I14" numberStoredAsText="1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205"/>
  <sheetViews>
    <sheetView showGridLines="0" zoomScaleNormal="100" workbookViewId="0">
      <pane xSplit="2" ySplit="10" topLeftCell="C11" activePane="bottomRight" state="frozen"/>
      <selection activeCell="X4" sqref="X1:X1048576"/>
      <selection pane="topRight" activeCell="X4" sqref="X1:X1048576"/>
      <selection pane="bottomLeft" activeCell="X4" sqref="X1:X1048576"/>
      <selection pane="bottomRight"/>
    </sheetView>
  </sheetViews>
  <sheetFormatPr baseColWidth="10" defaultColWidth="15.7109375" defaultRowHeight="14.1" customHeight="1" x14ac:dyDescent="0.25"/>
  <cols>
    <col min="1" max="1" width="4.7109375" style="1" customWidth="1"/>
    <col min="2" max="2" width="20.7109375" style="1" customWidth="1"/>
    <col min="3" max="3" width="14.7109375" style="2" customWidth="1"/>
    <col min="4" max="4" width="14.7109375" style="1" customWidth="1"/>
    <col min="5" max="10" width="14.7109375" style="8" customWidth="1"/>
    <col min="11" max="11" width="14.7109375" style="1" customWidth="1"/>
    <col min="12" max="12" width="14.7109375" style="15" customWidth="1"/>
    <col min="13" max="13" width="14.7109375" style="11" customWidth="1"/>
    <col min="14" max="15" width="14.7109375" style="13" customWidth="1"/>
    <col min="16" max="22" width="14.7109375" style="23" customWidth="1"/>
    <col min="23" max="23" width="14.7109375" style="11" customWidth="1"/>
    <col min="24" max="33" width="14.7109375" style="13" customWidth="1"/>
    <col min="34" max="34" width="14.7109375" style="1" customWidth="1"/>
    <col min="35" max="16384" width="15.7109375" style="1"/>
  </cols>
  <sheetData>
    <row r="1" spans="1:35" s="18" customFormat="1" ht="20.100000000000001" customHeight="1" x14ac:dyDescent="0.25">
      <c r="A1" s="16"/>
      <c r="B1" s="16"/>
      <c r="C1" s="84" t="s">
        <v>452</v>
      </c>
      <c r="D1" s="84"/>
      <c r="E1" s="84"/>
      <c r="F1" s="84"/>
      <c r="G1" s="28"/>
      <c r="H1" s="28"/>
      <c r="I1" s="28"/>
      <c r="J1" s="28"/>
      <c r="K1" s="84" t="s">
        <v>452</v>
      </c>
      <c r="L1" s="84"/>
      <c r="M1" s="84"/>
      <c r="N1" s="84"/>
      <c r="O1" s="16"/>
      <c r="P1" s="16"/>
      <c r="Q1" s="16"/>
      <c r="R1" s="16"/>
      <c r="S1" s="16"/>
      <c r="T1" s="16"/>
      <c r="U1" s="16"/>
      <c r="V1" s="16"/>
      <c r="W1" s="16"/>
    </row>
    <row r="2" spans="1:35" s="18" customFormat="1" ht="5.0999999999999996" customHeight="1" x14ac:dyDescent="0.25">
      <c r="A2" s="19"/>
      <c r="B2" s="19"/>
      <c r="C2" s="86" t="s">
        <v>0</v>
      </c>
      <c r="D2" s="86"/>
      <c r="E2" s="86"/>
      <c r="F2" s="86"/>
      <c r="G2" s="29"/>
      <c r="H2" s="29"/>
      <c r="I2" s="29"/>
      <c r="J2" s="29"/>
      <c r="K2" s="86" t="s">
        <v>0</v>
      </c>
      <c r="L2" s="86"/>
      <c r="M2" s="86"/>
      <c r="N2" s="86"/>
      <c r="O2" s="19"/>
      <c r="P2" s="19"/>
      <c r="Q2" s="19"/>
      <c r="R2" s="19"/>
      <c r="S2" s="19"/>
      <c r="T2" s="19"/>
      <c r="U2" s="19"/>
      <c r="V2" s="19"/>
      <c r="W2" s="19"/>
    </row>
    <row r="3" spans="1:35" s="22" customFormat="1" ht="20.100000000000001" customHeight="1" x14ac:dyDescent="0.25">
      <c r="A3" s="20"/>
      <c r="B3" s="20"/>
      <c r="C3" s="85" t="s">
        <v>347</v>
      </c>
      <c r="D3" s="85"/>
      <c r="E3" s="85"/>
      <c r="F3" s="85"/>
      <c r="G3" s="30"/>
      <c r="H3" s="30"/>
      <c r="I3" s="30"/>
      <c r="J3" s="30"/>
      <c r="K3" s="85" t="s">
        <v>347</v>
      </c>
      <c r="L3" s="85"/>
      <c r="M3" s="85"/>
      <c r="N3" s="85"/>
      <c r="O3" s="20"/>
      <c r="P3" s="20"/>
      <c r="Q3" s="20"/>
      <c r="R3" s="20"/>
      <c r="S3" s="20"/>
      <c r="T3" s="20"/>
      <c r="U3" s="20"/>
      <c r="V3" s="20"/>
      <c r="W3" s="20"/>
    </row>
    <row r="5" spans="1:35" s="40" customFormat="1" ht="12.75" customHeight="1" x14ac:dyDescent="0.25">
      <c r="B5" s="51"/>
      <c r="C5" s="41" t="s">
        <v>303</v>
      </c>
      <c r="E5" s="42">
        <v>20</v>
      </c>
      <c r="F5" s="42">
        <v>21</v>
      </c>
      <c r="G5" s="42">
        <v>22</v>
      </c>
      <c r="H5" s="42">
        <v>23</v>
      </c>
      <c r="I5" s="42">
        <v>24</v>
      </c>
      <c r="J5" s="42">
        <v>25</v>
      </c>
      <c r="K5" s="40">
        <v>28</v>
      </c>
      <c r="L5" s="40">
        <v>29</v>
      </c>
      <c r="M5" s="53"/>
      <c r="N5" s="54"/>
      <c r="O5" s="54"/>
      <c r="P5" s="53"/>
      <c r="Q5" s="53"/>
      <c r="R5" s="53"/>
      <c r="S5" s="53"/>
      <c r="T5" s="53"/>
      <c r="U5" s="53"/>
      <c r="V5" s="53"/>
      <c r="W5" s="53"/>
      <c r="X5" s="54"/>
      <c r="Y5" s="54"/>
      <c r="Z5" s="54"/>
      <c r="AA5" s="54"/>
      <c r="AB5" s="54"/>
      <c r="AC5" s="54"/>
      <c r="AD5" s="54"/>
      <c r="AE5" s="54"/>
      <c r="AF5" s="54"/>
      <c r="AG5" s="54"/>
    </row>
    <row r="6" spans="1:35" s="40" customFormat="1" ht="14.1" customHeight="1" x14ac:dyDescent="0.25">
      <c r="C6" s="41" t="s">
        <v>316</v>
      </c>
      <c r="D6" s="40" t="s">
        <v>317</v>
      </c>
      <c r="E6" s="42" t="s">
        <v>318</v>
      </c>
      <c r="F6" s="42" t="s">
        <v>319</v>
      </c>
      <c r="G6" s="42" t="s">
        <v>320</v>
      </c>
      <c r="H6" s="42" t="s">
        <v>321</v>
      </c>
      <c r="I6" s="42" t="s">
        <v>322</v>
      </c>
      <c r="J6" s="42" t="s">
        <v>323</v>
      </c>
      <c r="K6" s="40" t="s">
        <v>324</v>
      </c>
      <c r="L6" s="40" t="s">
        <v>325</v>
      </c>
      <c r="M6" s="53"/>
      <c r="N6" s="54"/>
      <c r="O6" s="54"/>
      <c r="P6" s="53"/>
      <c r="Q6" s="53"/>
      <c r="R6" s="53"/>
      <c r="S6" s="53"/>
      <c r="T6" s="53"/>
      <c r="U6" s="53"/>
      <c r="V6" s="53"/>
      <c r="W6" s="53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5" s="40" customFormat="1" ht="14.1" customHeight="1" x14ac:dyDescent="0.25">
      <c r="C7" s="48" t="s">
        <v>338</v>
      </c>
      <c r="D7" s="49" t="s">
        <v>339</v>
      </c>
      <c r="E7" s="50" t="s">
        <v>340</v>
      </c>
      <c r="F7" s="50" t="s">
        <v>341</v>
      </c>
      <c r="G7" s="50" t="s">
        <v>342</v>
      </c>
      <c r="H7" s="50" t="s">
        <v>343</v>
      </c>
      <c r="I7" s="50" t="s">
        <v>344</v>
      </c>
      <c r="J7" s="50" t="s">
        <v>345</v>
      </c>
      <c r="K7" s="49" t="s">
        <v>336</v>
      </c>
      <c r="L7" s="49" t="s">
        <v>346</v>
      </c>
      <c r="M7" s="53"/>
      <c r="N7" s="54"/>
      <c r="O7" s="54"/>
      <c r="P7" s="53"/>
      <c r="Q7" s="53"/>
      <c r="R7" s="53"/>
      <c r="S7" s="53"/>
      <c r="T7" s="53"/>
      <c r="U7" s="53"/>
      <c r="V7" s="53"/>
      <c r="W7" s="53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spans="1:35" s="43" customFormat="1" ht="14.1" customHeight="1" x14ac:dyDescent="0.25">
      <c r="C8" s="44"/>
      <c r="E8" s="45"/>
      <c r="F8" s="45"/>
      <c r="G8" s="45"/>
      <c r="H8" s="45"/>
      <c r="I8" s="45"/>
      <c r="J8" s="45"/>
      <c r="M8" s="55"/>
      <c r="N8" s="56"/>
      <c r="O8" s="56"/>
      <c r="P8" s="55"/>
      <c r="Q8" s="55"/>
      <c r="R8" s="55"/>
      <c r="S8" s="55"/>
      <c r="T8" s="55"/>
      <c r="U8" s="55"/>
      <c r="V8" s="55"/>
      <c r="W8" s="55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35" s="44" customFormat="1" ht="14.1" customHeight="1" x14ac:dyDescent="0.25">
      <c r="B9" s="44" t="s">
        <v>34</v>
      </c>
      <c r="C9" s="46">
        <f t="shared" ref="C9:L9" si="0">SUM(C11,C32,C52,C79,C109,C128,C147)</f>
        <v>2928605140.6300006</v>
      </c>
      <c r="D9" s="46">
        <f t="shared" si="0"/>
        <v>1879618240.7200003</v>
      </c>
      <c r="E9" s="47">
        <f t="shared" si="0"/>
        <v>107212939.26000002</v>
      </c>
      <c r="F9" s="47">
        <f t="shared" si="0"/>
        <v>97497570.299999997</v>
      </c>
      <c r="G9" s="47">
        <f t="shared" si="0"/>
        <v>1339967291.1900001</v>
      </c>
      <c r="H9" s="47">
        <f t="shared" si="0"/>
        <v>54296831.710000008</v>
      </c>
      <c r="I9" s="47">
        <f t="shared" si="0"/>
        <v>158824793.55999997</v>
      </c>
      <c r="J9" s="47">
        <f t="shared" si="0"/>
        <v>121818814.69999997</v>
      </c>
      <c r="K9" s="46">
        <f t="shared" si="0"/>
        <v>491932082.28000003</v>
      </c>
      <c r="L9" s="46">
        <f t="shared" si="0"/>
        <v>557054817.63</v>
      </c>
      <c r="M9" s="57"/>
      <c r="N9" s="58"/>
      <c r="O9" s="58"/>
      <c r="P9" s="57"/>
      <c r="Q9" s="57"/>
      <c r="R9" s="57"/>
      <c r="S9" s="57"/>
      <c r="T9" s="57"/>
      <c r="U9" s="57"/>
      <c r="V9" s="57"/>
      <c r="W9" s="57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46"/>
      <c r="AI9" s="46"/>
    </row>
    <row r="10" spans="1:35" ht="14.1" customHeight="1" x14ac:dyDescent="0.25">
      <c r="C10" s="5"/>
      <c r="D10" s="5"/>
      <c r="E10" s="9"/>
      <c r="F10" s="9"/>
      <c r="G10" s="9"/>
      <c r="H10" s="9"/>
      <c r="I10" s="9"/>
      <c r="J10" s="9"/>
      <c r="K10" s="5"/>
      <c r="L10" s="5"/>
      <c r="M10" s="24"/>
      <c r="N10" s="25"/>
      <c r="O10" s="25"/>
      <c r="P10" s="24"/>
      <c r="Q10" s="24"/>
      <c r="R10" s="24"/>
      <c r="S10" s="24"/>
      <c r="T10" s="24"/>
      <c r="U10" s="24"/>
      <c r="V10" s="24"/>
      <c r="W10" s="24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6"/>
      <c r="AI10" s="6"/>
    </row>
    <row r="11" spans="1:35" s="2" customFormat="1" ht="14.1" customHeight="1" x14ac:dyDescent="0.25">
      <c r="B11" s="2" t="s">
        <v>35</v>
      </c>
      <c r="C11" s="5">
        <f t="shared" ref="C11:L11" si="1">SUM(C12:C30)</f>
        <v>321621628.73000002</v>
      </c>
      <c r="D11" s="5">
        <f t="shared" si="1"/>
        <v>210879296.48000002</v>
      </c>
      <c r="E11" s="9">
        <f t="shared" si="1"/>
        <v>18258385.880000003</v>
      </c>
      <c r="F11" s="9">
        <f t="shared" si="1"/>
        <v>10500000</v>
      </c>
      <c r="G11" s="9">
        <f t="shared" si="1"/>
        <v>164696460.25</v>
      </c>
      <c r="H11" s="9">
        <f t="shared" si="1"/>
        <v>133295.41999999998</v>
      </c>
      <c r="I11" s="9">
        <f t="shared" si="1"/>
        <v>11920356.789999999</v>
      </c>
      <c r="J11" s="9">
        <f t="shared" si="1"/>
        <v>5370798.1399999997</v>
      </c>
      <c r="K11" s="5">
        <f t="shared" si="1"/>
        <v>45816305.780000001</v>
      </c>
      <c r="L11" s="5">
        <f t="shared" si="1"/>
        <v>64926026.469999999</v>
      </c>
      <c r="M11" s="24"/>
      <c r="N11" s="25"/>
      <c r="O11" s="25"/>
      <c r="P11" s="24"/>
      <c r="Q11" s="24"/>
      <c r="R11" s="24"/>
      <c r="S11" s="24"/>
      <c r="T11" s="24"/>
      <c r="U11" s="24"/>
      <c r="V11" s="24"/>
      <c r="W11" s="2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5"/>
      <c r="AI11" s="5"/>
    </row>
    <row r="12" spans="1:35" ht="14.1" customHeight="1" x14ac:dyDescent="0.25">
      <c r="A12" s="1" t="s">
        <v>36</v>
      </c>
      <c r="B12" s="1" t="s">
        <v>37</v>
      </c>
      <c r="C12" s="5">
        <f t="shared" ref="C12:C30" si="2">SUM(D12,K12:L12)</f>
        <v>2038004.02</v>
      </c>
      <c r="D12" s="6">
        <f t="shared" ref="D12:D30" si="3">SUM(E12:J12)</f>
        <v>172155.6</v>
      </c>
      <c r="E12" s="10">
        <v>110555.6</v>
      </c>
      <c r="F12" s="10">
        <v>0</v>
      </c>
      <c r="G12" s="10">
        <v>0</v>
      </c>
      <c r="H12" s="10">
        <v>0</v>
      </c>
      <c r="I12" s="10">
        <v>56000</v>
      </c>
      <c r="J12" s="10">
        <v>5600</v>
      </c>
      <c r="K12" s="6">
        <v>1068878.73</v>
      </c>
      <c r="L12" s="6">
        <v>796969.69</v>
      </c>
      <c r="M12" s="27"/>
      <c r="N12" s="26"/>
      <c r="O12" s="26"/>
      <c r="P12" s="27"/>
      <c r="Q12" s="27"/>
      <c r="R12" s="27"/>
      <c r="S12" s="27"/>
      <c r="T12" s="27"/>
      <c r="U12" s="27"/>
      <c r="V12" s="27"/>
      <c r="W12" s="27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6"/>
      <c r="AI12" s="6"/>
    </row>
    <row r="13" spans="1:35" ht="14.1" customHeight="1" x14ac:dyDescent="0.25">
      <c r="A13" s="1" t="s">
        <v>38</v>
      </c>
      <c r="B13" s="1" t="s">
        <v>39</v>
      </c>
      <c r="C13" s="5">
        <f t="shared" si="2"/>
        <v>4221300.8299999991</v>
      </c>
      <c r="D13" s="6">
        <f t="shared" si="3"/>
        <v>2369497.2999999998</v>
      </c>
      <c r="E13" s="10">
        <v>147186.75</v>
      </c>
      <c r="F13" s="10">
        <v>0</v>
      </c>
      <c r="G13" s="10">
        <v>2141000</v>
      </c>
      <c r="H13" s="10">
        <v>0</v>
      </c>
      <c r="I13" s="10">
        <v>50000</v>
      </c>
      <c r="J13" s="10">
        <v>31310.55</v>
      </c>
      <c r="K13" s="6">
        <v>1299832.8899999999</v>
      </c>
      <c r="L13" s="6">
        <v>551970.64</v>
      </c>
      <c r="M13" s="27"/>
      <c r="N13" s="26"/>
      <c r="O13" s="26"/>
      <c r="P13" s="27"/>
      <c r="Q13" s="27"/>
      <c r="R13" s="27"/>
      <c r="S13" s="27"/>
      <c r="T13" s="27"/>
      <c r="U13" s="27"/>
      <c r="V13" s="27"/>
      <c r="W13" s="27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6"/>
      <c r="AI13" s="6"/>
    </row>
    <row r="14" spans="1:35" ht="14.1" customHeight="1" x14ac:dyDescent="0.25">
      <c r="A14" s="1" t="s">
        <v>40</v>
      </c>
      <c r="B14" s="1" t="s">
        <v>41</v>
      </c>
      <c r="C14" s="5">
        <f t="shared" si="2"/>
        <v>19162062.440000001</v>
      </c>
      <c r="D14" s="6">
        <f t="shared" si="3"/>
        <v>12092415.35</v>
      </c>
      <c r="E14" s="10">
        <v>980841.71</v>
      </c>
      <c r="F14" s="10">
        <v>0</v>
      </c>
      <c r="G14" s="10">
        <v>10342000</v>
      </c>
      <c r="H14" s="10">
        <v>0</v>
      </c>
      <c r="I14" s="10">
        <v>352918.19</v>
      </c>
      <c r="J14" s="10">
        <v>416655.45</v>
      </c>
      <c r="K14" s="6">
        <v>1053586.81</v>
      </c>
      <c r="L14" s="6">
        <v>6016060.2800000003</v>
      </c>
      <c r="M14" s="27"/>
      <c r="N14" s="26"/>
      <c r="O14" s="26"/>
      <c r="P14" s="27"/>
      <c r="Q14" s="27"/>
      <c r="R14" s="27"/>
      <c r="S14" s="27"/>
      <c r="T14" s="27"/>
      <c r="U14" s="27"/>
      <c r="V14" s="27"/>
      <c r="W14" s="27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6"/>
      <c r="AI14" s="6"/>
    </row>
    <row r="15" spans="1:35" ht="14.1" customHeight="1" x14ac:dyDescent="0.25">
      <c r="A15" s="1" t="s">
        <v>42</v>
      </c>
      <c r="B15" s="1" t="s">
        <v>43</v>
      </c>
      <c r="C15" s="5">
        <f t="shared" si="2"/>
        <v>7573054.3399999999</v>
      </c>
      <c r="D15" s="6">
        <f t="shared" si="3"/>
        <v>2749546.2899999996</v>
      </c>
      <c r="E15" s="10">
        <v>371773.98</v>
      </c>
      <c r="F15" s="10">
        <v>0</v>
      </c>
      <c r="G15" s="10">
        <v>1611000</v>
      </c>
      <c r="H15" s="10">
        <v>0</v>
      </c>
      <c r="I15" s="10">
        <v>575994.69999999995</v>
      </c>
      <c r="J15" s="10">
        <v>190777.61</v>
      </c>
      <c r="K15" s="6">
        <v>3695154.22</v>
      </c>
      <c r="L15" s="6">
        <v>1128353.83</v>
      </c>
      <c r="M15" s="27"/>
      <c r="N15" s="26"/>
      <c r="O15" s="26"/>
      <c r="P15" s="27"/>
      <c r="Q15" s="27"/>
      <c r="R15" s="27"/>
      <c r="S15" s="27"/>
      <c r="T15" s="27"/>
      <c r="U15" s="27"/>
      <c r="V15" s="27"/>
      <c r="W15" s="27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6"/>
      <c r="AI15" s="6"/>
    </row>
    <row r="16" spans="1:35" ht="14.1" customHeight="1" x14ac:dyDescent="0.25">
      <c r="A16" s="1" t="s">
        <v>44</v>
      </c>
      <c r="B16" s="1" t="s">
        <v>45</v>
      </c>
      <c r="C16" s="5">
        <f t="shared" si="2"/>
        <v>11156996.65</v>
      </c>
      <c r="D16" s="6">
        <f t="shared" si="3"/>
        <v>8627921.0600000005</v>
      </c>
      <c r="E16" s="10">
        <v>3269150.55</v>
      </c>
      <c r="F16" s="10">
        <v>0</v>
      </c>
      <c r="G16" s="10">
        <v>4929900</v>
      </c>
      <c r="H16" s="10">
        <v>2386.25</v>
      </c>
      <c r="I16" s="10">
        <v>113447.13</v>
      </c>
      <c r="J16" s="10">
        <v>313037.13</v>
      </c>
      <c r="K16" s="6">
        <v>1926097.4</v>
      </c>
      <c r="L16" s="6">
        <v>602978.18999999994</v>
      </c>
      <c r="M16" s="27"/>
      <c r="N16" s="26"/>
      <c r="O16" s="26"/>
      <c r="P16" s="27"/>
      <c r="Q16" s="27"/>
      <c r="R16" s="27"/>
      <c r="S16" s="27"/>
      <c r="T16" s="27"/>
      <c r="U16" s="27"/>
      <c r="V16" s="27"/>
      <c r="W16" s="27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6"/>
      <c r="AI16" s="6"/>
    </row>
    <row r="17" spans="1:35" ht="14.1" customHeight="1" x14ac:dyDescent="0.25">
      <c r="A17" s="1" t="s">
        <v>46</v>
      </c>
      <c r="B17" s="1" t="s">
        <v>47</v>
      </c>
      <c r="C17" s="5">
        <f t="shared" si="2"/>
        <v>10166499.439999999</v>
      </c>
      <c r="D17" s="6">
        <f t="shared" si="3"/>
        <v>7197470.6200000001</v>
      </c>
      <c r="E17" s="10">
        <v>681162.67</v>
      </c>
      <c r="F17" s="10">
        <v>0</v>
      </c>
      <c r="G17" s="10">
        <v>6136800</v>
      </c>
      <c r="H17" s="10">
        <v>0</v>
      </c>
      <c r="I17" s="10">
        <v>110000</v>
      </c>
      <c r="J17" s="10">
        <v>269507.95</v>
      </c>
      <c r="K17" s="6">
        <v>1515747.3</v>
      </c>
      <c r="L17" s="6">
        <v>1453281.52</v>
      </c>
      <c r="M17" s="27"/>
      <c r="N17" s="26"/>
      <c r="O17" s="26"/>
      <c r="P17" s="27"/>
      <c r="Q17" s="27"/>
      <c r="R17" s="27"/>
      <c r="S17" s="27"/>
      <c r="T17" s="27"/>
      <c r="U17" s="27"/>
      <c r="V17" s="27"/>
      <c r="W17" s="27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6"/>
      <c r="AI17" s="6"/>
    </row>
    <row r="18" spans="1:35" ht="14.1" customHeight="1" x14ac:dyDescent="0.25">
      <c r="A18" s="1" t="s">
        <v>48</v>
      </c>
      <c r="B18" s="1" t="s">
        <v>49</v>
      </c>
      <c r="C18" s="5">
        <f t="shared" si="2"/>
        <v>4004800.09</v>
      </c>
      <c r="D18" s="6">
        <f t="shared" si="3"/>
        <v>2472394.46</v>
      </c>
      <c r="E18" s="10">
        <v>93662.81</v>
      </c>
      <c r="F18" s="10">
        <v>0</v>
      </c>
      <c r="G18" s="10">
        <v>2303000</v>
      </c>
      <c r="H18" s="10">
        <v>0</v>
      </c>
      <c r="I18" s="10">
        <v>40000</v>
      </c>
      <c r="J18" s="10">
        <v>35731.65</v>
      </c>
      <c r="K18" s="6">
        <v>897003.81</v>
      </c>
      <c r="L18" s="6">
        <v>635401.81999999995</v>
      </c>
      <c r="M18" s="27"/>
      <c r="N18" s="26"/>
      <c r="O18" s="26"/>
      <c r="P18" s="27"/>
      <c r="Q18" s="27"/>
      <c r="R18" s="27"/>
      <c r="S18" s="27"/>
      <c r="T18" s="27"/>
      <c r="U18" s="27"/>
      <c r="V18" s="27"/>
      <c r="W18" s="27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6"/>
      <c r="AI18" s="6"/>
    </row>
    <row r="19" spans="1:35" ht="14.1" customHeight="1" x14ac:dyDescent="0.25">
      <c r="A19" s="1" t="s">
        <v>50</v>
      </c>
      <c r="B19" s="1" t="s">
        <v>51</v>
      </c>
      <c r="C19" s="5">
        <f t="shared" si="2"/>
        <v>19549297.689999998</v>
      </c>
      <c r="D19" s="6">
        <f t="shared" si="3"/>
        <v>12601412.999999998</v>
      </c>
      <c r="E19" s="10">
        <v>397787.7</v>
      </c>
      <c r="F19" s="10">
        <v>2500000</v>
      </c>
      <c r="G19" s="10">
        <v>8846770</v>
      </c>
      <c r="H19" s="10">
        <v>0</v>
      </c>
      <c r="I19" s="10">
        <v>569656.1</v>
      </c>
      <c r="J19" s="10">
        <v>287199.2</v>
      </c>
      <c r="K19" s="6">
        <v>1237949.72</v>
      </c>
      <c r="L19" s="6">
        <v>5709934.9699999997</v>
      </c>
      <c r="M19" s="27"/>
      <c r="N19" s="26"/>
      <c r="O19" s="26"/>
      <c r="P19" s="27"/>
      <c r="Q19" s="27"/>
      <c r="R19" s="27"/>
      <c r="S19" s="27"/>
      <c r="T19" s="27"/>
      <c r="U19" s="27"/>
      <c r="V19" s="27"/>
      <c r="W19" s="27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6"/>
      <c r="AI19" s="6"/>
    </row>
    <row r="20" spans="1:35" ht="14.1" customHeight="1" x14ac:dyDescent="0.25">
      <c r="A20" s="1" t="s">
        <v>52</v>
      </c>
      <c r="B20" s="1" t="s">
        <v>53</v>
      </c>
      <c r="C20" s="5">
        <f t="shared" si="2"/>
        <v>2954531.2800000003</v>
      </c>
      <c r="D20" s="6">
        <f t="shared" si="3"/>
        <v>1790672.65</v>
      </c>
      <c r="E20" s="10">
        <v>0</v>
      </c>
      <c r="F20" s="10">
        <v>0</v>
      </c>
      <c r="G20" s="10">
        <v>1714050</v>
      </c>
      <c r="H20" s="10">
        <v>0</v>
      </c>
      <c r="I20" s="10">
        <v>20000</v>
      </c>
      <c r="J20" s="10">
        <v>56622.65</v>
      </c>
      <c r="K20" s="6">
        <v>613398.55000000005</v>
      </c>
      <c r="L20" s="6">
        <v>550460.07999999996</v>
      </c>
      <c r="M20" s="27"/>
      <c r="N20" s="26"/>
      <c r="O20" s="26"/>
      <c r="P20" s="27"/>
      <c r="Q20" s="27"/>
      <c r="R20" s="27"/>
      <c r="S20" s="27"/>
      <c r="T20" s="27"/>
      <c r="U20" s="27"/>
      <c r="V20" s="27"/>
      <c r="W20" s="27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6"/>
      <c r="AI20" s="6"/>
    </row>
    <row r="21" spans="1:35" ht="14.1" customHeight="1" x14ac:dyDescent="0.25">
      <c r="A21" s="1" t="s">
        <v>54</v>
      </c>
      <c r="B21" s="1" t="s">
        <v>55</v>
      </c>
      <c r="C21" s="5">
        <f t="shared" si="2"/>
        <v>1280328.5899999999</v>
      </c>
      <c r="D21" s="6">
        <f t="shared" si="3"/>
        <v>35434.75</v>
      </c>
      <c r="E21" s="10">
        <v>30719</v>
      </c>
      <c r="F21" s="10">
        <v>0</v>
      </c>
      <c r="G21" s="10">
        <v>0</v>
      </c>
      <c r="H21" s="10">
        <v>0</v>
      </c>
      <c r="I21" s="10">
        <v>0</v>
      </c>
      <c r="J21" s="10">
        <v>4715.75</v>
      </c>
      <c r="K21" s="6">
        <v>996123.83</v>
      </c>
      <c r="L21" s="6">
        <v>248770.01</v>
      </c>
      <c r="M21" s="27"/>
      <c r="N21" s="26"/>
      <c r="O21" s="26"/>
      <c r="P21" s="27"/>
      <c r="Q21" s="27"/>
      <c r="R21" s="27"/>
      <c r="S21" s="27"/>
      <c r="T21" s="27"/>
      <c r="U21" s="27"/>
      <c r="V21" s="27"/>
      <c r="W21" s="27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6"/>
      <c r="AI21" s="6"/>
    </row>
    <row r="22" spans="1:35" ht="14.1" customHeight="1" x14ac:dyDescent="0.25">
      <c r="A22" s="1" t="s">
        <v>56</v>
      </c>
      <c r="B22" s="1" t="s">
        <v>57</v>
      </c>
      <c r="C22" s="5">
        <f t="shared" si="2"/>
        <v>14727459.149999999</v>
      </c>
      <c r="D22" s="6">
        <f t="shared" si="3"/>
        <v>10155705.5</v>
      </c>
      <c r="E22" s="10">
        <v>6895.45</v>
      </c>
      <c r="F22" s="10">
        <v>0</v>
      </c>
      <c r="G22" s="10">
        <v>9364450</v>
      </c>
      <c r="H22" s="10">
        <v>0</v>
      </c>
      <c r="I22" s="10">
        <v>390000</v>
      </c>
      <c r="J22" s="10">
        <v>394360.05</v>
      </c>
      <c r="K22" s="6">
        <v>422604.35</v>
      </c>
      <c r="L22" s="6">
        <v>4149149.3</v>
      </c>
      <c r="M22" s="27"/>
      <c r="N22" s="26"/>
      <c r="O22" s="26"/>
      <c r="P22" s="27"/>
      <c r="Q22" s="27"/>
      <c r="R22" s="27"/>
      <c r="S22" s="27"/>
      <c r="T22" s="27"/>
      <c r="U22" s="27"/>
      <c r="V22" s="27"/>
      <c r="W22" s="27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6"/>
      <c r="AI22" s="6"/>
    </row>
    <row r="23" spans="1:35" ht="14.1" customHeight="1" x14ac:dyDescent="0.25">
      <c r="A23" s="1" t="s">
        <v>58</v>
      </c>
      <c r="B23" s="1" t="s">
        <v>59</v>
      </c>
      <c r="C23" s="5">
        <f t="shared" si="2"/>
        <v>3129038.01</v>
      </c>
      <c r="D23" s="6">
        <f t="shared" si="3"/>
        <v>977652.89999999991</v>
      </c>
      <c r="E23" s="10">
        <v>60697.45</v>
      </c>
      <c r="F23" s="10">
        <v>0</v>
      </c>
      <c r="G23" s="10">
        <v>452056</v>
      </c>
      <c r="H23" s="10">
        <v>0</v>
      </c>
      <c r="I23" s="10">
        <v>397000</v>
      </c>
      <c r="J23" s="10">
        <v>67899.45</v>
      </c>
      <c r="K23" s="6">
        <v>723554.65</v>
      </c>
      <c r="L23" s="6">
        <v>1427830.46</v>
      </c>
      <c r="M23" s="27"/>
      <c r="N23" s="26"/>
      <c r="O23" s="26"/>
      <c r="P23" s="27"/>
      <c r="Q23" s="27"/>
      <c r="R23" s="27"/>
      <c r="S23" s="27"/>
      <c r="T23" s="27"/>
      <c r="U23" s="27"/>
      <c r="V23" s="27"/>
      <c r="W23" s="27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6"/>
      <c r="AI23" s="6"/>
    </row>
    <row r="24" spans="1:35" ht="14.1" customHeight="1" x14ac:dyDescent="0.25">
      <c r="A24" s="1" t="s">
        <v>60</v>
      </c>
      <c r="B24" s="1" t="s">
        <v>61</v>
      </c>
      <c r="C24" s="5">
        <f t="shared" si="2"/>
        <v>6788262.79</v>
      </c>
      <c r="D24" s="6">
        <f t="shared" si="3"/>
        <v>4151077.15</v>
      </c>
      <c r="E24" s="10">
        <v>71919.850000000006</v>
      </c>
      <c r="F24" s="10">
        <v>0</v>
      </c>
      <c r="G24" s="10">
        <v>3969814.25</v>
      </c>
      <c r="H24" s="10">
        <v>0</v>
      </c>
      <c r="I24" s="10">
        <v>30700</v>
      </c>
      <c r="J24" s="10">
        <v>78643.05</v>
      </c>
      <c r="K24" s="6">
        <v>1372140.8</v>
      </c>
      <c r="L24" s="6">
        <v>1265044.8400000001</v>
      </c>
      <c r="M24" s="27"/>
      <c r="N24" s="26"/>
      <c r="O24" s="26"/>
      <c r="P24" s="27"/>
      <c r="Q24" s="27"/>
      <c r="R24" s="27"/>
      <c r="S24" s="27"/>
      <c r="T24" s="27"/>
      <c r="U24" s="27"/>
      <c r="V24" s="27"/>
      <c r="W24" s="27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6"/>
      <c r="AI24" s="6"/>
    </row>
    <row r="25" spans="1:35" ht="14.1" customHeight="1" x14ac:dyDescent="0.25">
      <c r="A25" s="1" t="s">
        <v>62</v>
      </c>
      <c r="B25" s="1" t="s">
        <v>63</v>
      </c>
      <c r="C25" s="5">
        <f t="shared" si="2"/>
        <v>2952256.48</v>
      </c>
      <c r="D25" s="6">
        <f t="shared" si="3"/>
        <v>1285701.6499999999</v>
      </c>
      <c r="E25" s="10">
        <v>5106.7</v>
      </c>
      <c r="F25" s="10">
        <v>0</v>
      </c>
      <c r="G25" s="10">
        <v>1119000</v>
      </c>
      <c r="H25" s="10">
        <v>0</v>
      </c>
      <c r="I25" s="10">
        <v>25000</v>
      </c>
      <c r="J25" s="10">
        <v>136594.95000000001</v>
      </c>
      <c r="K25" s="6">
        <v>1395000.9</v>
      </c>
      <c r="L25" s="6">
        <v>271553.93</v>
      </c>
      <c r="M25" s="27"/>
      <c r="N25" s="26"/>
      <c r="O25" s="26"/>
      <c r="P25" s="27"/>
      <c r="Q25" s="27"/>
      <c r="R25" s="27"/>
      <c r="S25" s="27"/>
      <c r="T25" s="27"/>
      <c r="U25" s="27"/>
      <c r="V25" s="27"/>
      <c r="W25" s="27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6"/>
      <c r="AI25" s="6"/>
    </row>
    <row r="26" spans="1:35" ht="14.1" customHeight="1" x14ac:dyDescent="0.25">
      <c r="A26" s="1" t="s">
        <v>64</v>
      </c>
      <c r="B26" s="1" t="s">
        <v>65</v>
      </c>
      <c r="C26" s="5">
        <f t="shared" si="2"/>
        <v>7485677.6100000003</v>
      </c>
      <c r="D26" s="6">
        <f t="shared" si="3"/>
        <v>3035477.1500000004</v>
      </c>
      <c r="E26" s="10">
        <v>1065065.7</v>
      </c>
      <c r="F26" s="10">
        <v>0</v>
      </c>
      <c r="G26" s="10">
        <v>1320000</v>
      </c>
      <c r="H26" s="10">
        <v>0</v>
      </c>
      <c r="I26" s="10">
        <v>273000</v>
      </c>
      <c r="J26" s="10">
        <v>377411.45</v>
      </c>
      <c r="K26" s="6">
        <v>1895505.5</v>
      </c>
      <c r="L26" s="6">
        <v>2554694.96</v>
      </c>
      <c r="M26" s="27"/>
      <c r="N26" s="26"/>
      <c r="O26" s="26"/>
      <c r="P26" s="27"/>
      <c r="Q26" s="27"/>
      <c r="R26" s="27"/>
      <c r="S26" s="27"/>
      <c r="T26" s="27"/>
      <c r="U26" s="27"/>
      <c r="V26" s="27"/>
      <c r="W26" s="27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6"/>
      <c r="AI26" s="6"/>
    </row>
    <row r="27" spans="1:35" ht="14.1" customHeight="1" x14ac:dyDescent="0.25">
      <c r="A27" s="1" t="s">
        <v>66</v>
      </c>
      <c r="B27" s="1" t="s">
        <v>67</v>
      </c>
      <c r="C27" s="5">
        <f t="shared" si="2"/>
        <v>20398976.899999999</v>
      </c>
      <c r="D27" s="6">
        <f t="shared" si="3"/>
        <v>11953192.609999999</v>
      </c>
      <c r="E27" s="10">
        <v>406490.03</v>
      </c>
      <c r="F27" s="10">
        <v>0</v>
      </c>
      <c r="G27" s="10">
        <v>11031000</v>
      </c>
      <c r="H27" s="10">
        <v>0</v>
      </c>
      <c r="I27" s="10">
        <v>258195.8</v>
      </c>
      <c r="J27" s="10">
        <v>257506.78</v>
      </c>
      <c r="K27" s="6">
        <v>2368744.79</v>
      </c>
      <c r="L27" s="6">
        <v>6077039.5</v>
      </c>
      <c r="M27" s="27"/>
      <c r="N27" s="26"/>
      <c r="O27" s="26"/>
      <c r="P27" s="27"/>
      <c r="Q27" s="27"/>
      <c r="R27" s="27"/>
      <c r="S27" s="27"/>
      <c r="T27" s="27"/>
      <c r="U27" s="27"/>
      <c r="V27" s="27"/>
      <c r="W27" s="27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6"/>
      <c r="AI27" s="6"/>
    </row>
    <row r="28" spans="1:35" ht="14.1" customHeight="1" x14ac:dyDescent="0.25">
      <c r="A28" s="1">
        <v>2053</v>
      </c>
      <c r="B28" s="1" t="s">
        <v>447</v>
      </c>
      <c r="C28" s="5">
        <f t="shared" ref="C28:C29" si="4">SUM(D28,K28:L28)</f>
        <v>38103734.740000002</v>
      </c>
      <c r="D28" s="6">
        <f t="shared" ref="D28:D29" si="5">SUM(E28:J28)</f>
        <v>25652915.170000002</v>
      </c>
      <c r="E28" s="10">
        <v>444967.5</v>
      </c>
      <c r="F28" s="10">
        <v>0</v>
      </c>
      <c r="G28" s="10">
        <v>22895450</v>
      </c>
      <c r="H28" s="10">
        <v>130909.17</v>
      </c>
      <c r="I28" s="10">
        <v>1638734</v>
      </c>
      <c r="J28" s="10">
        <v>542854.5</v>
      </c>
      <c r="K28" s="6">
        <v>5457348.7699999996</v>
      </c>
      <c r="L28" s="6">
        <v>6993470.7999999998</v>
      </c>
      <c r="M28" s="27"/>
      <c r="N28" s="26"/>
      <c r="O28" s="26"/>
      <c r="P28" s="27"/>
      <c r="Q28" s="27"/>
      <c r="R28" s="27"/>
      <c r="S28" s="27"/>
      <c r="T28" s="27"/>
      <c r="U28" s="27"/>
      <c r="V28" s="27"/>
      <c r="W28" s="27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6"/>
      <c r="AI28" s="6"/>
    </row>
    <row r="29" spans="1:35" ht="14.1" customHeight="1" x14ac:dyDescent="0.25">
      <c r="A29" s="1">
        <v>2054</v>
      </c>
      <c r="B29" s="1" t="s">
        <v>450</v>
      </c>
      <c r="C29" s="5">
        <f t="shared" si="4"/>
        <v>116592362.80000001</v>
      </c>
      <c r="D29" s="6">
        <f t="shared" si="5"/>
        <v>82215158.520000011</v>
      </c>
      <c r="E29" s="10">
        <v>3862802.78</v>
      </c>
      <c r="F29" s="10">
        <v>8000000</v>
      </c>
      <c r="G29" s="10">
        <v>61987340</v>
      </c>
      <c r="H29" s="10">
        <v>0</v>
      </c>
      <c r="I29" s="10">
        <v>6927710.8700000001</v>
      </c>
      <c r="J29" s="10">
        <v>1437304.87</v>
      </c>
      <c r="K29" s="6">
        <v>14099448.91</v>
      </c>
      <c r="L29" s="6">
        <v>20277755.370000001</v>
      </c>
      <c r="M29" s="27"/>
      <c r="N29" s="26"/>
      <c r="O29" s="26"/>
      <c r="P29" s="27"/>
      <c r="Q29" s="27"/>
      <c r="R29" s="27"/>
      <c r="S29" s="27"/>
      <c r="T29" s="27"/>
      <c r="U29" s="27"/>
      <c r="V29" s="27"/>
      <c r="W29" s="27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6"/>
      <c r="AI29" s="6"/>
    </row>
    <row r="30" spans="1:35" ht="14.1" customHeight="1" x14ac:dyDescent="0.25">
      <c r="A30" s="1">
        <v>2055</v>
      </c>
      <c r="B30" s="1" t="s">
        <v>451</v>
      </c>
      <c r="C30" s="5">
        <f t="shared" si="2"/>
        <v>29336984.880000003</v>
      </c>
      <c r="D30" s="6">
        <f t="shared" si="3"/>
        <v>21343494.75</v>
      </c>
      <c r="E30" s="10">
        <v>6251599.6500000004</v>
      </c>
      <c r="F30" s="10">
        <v>0</v>
      </c>
      <c r="G30" s="10">
        <v>14532830</v>
      </c>
      <c r="H30" s="10">
        <v>0</v>
      </c>
      <c r="I30" s="10">
        <v>92000</v>
      </c>
      <c r="J30" s="10">
        <v>467065.1</v>
      </c>
      <c r="K30" s="6">
        <v>3778183.85</v>
      </c>
      <c r="L30" s="6">
        <v>4215306.28</v>
      </c>
      <c r="M30" s="27"/>
      <c r="N30" s="26"/>
      <c r="O30" s="26"/>
      <c r="P30" s="27"/>
      <c r="Q30" s="27"/>
      <c r="R30" s="27"/>
      <c r="S30" s="27"/>
      <c r="T30" s="27"/>
      <c r="U30" s="27"/>
      <c r="V30" s="27"/>
      <c r="W30" s="27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6"/>
      <c r="AI30" s="6"/>
    </row>
    <row r="31" spans="1:35" ht="14.1" customHeight="1" x14ac:dyDescent="0.25">
      <c r="C31" s="5"/>
      <c r="D31" s="6"/>
      <c r="E31" s="10"/>
      <c r="F31" s="10"/>
      <c r="G31" s="10"/>
      <c r="H31" s="10"/>
      <c r="I31" s="10"/>
      <c r="J31" s="10"/>
      <c r="K31" s="6"/>
      <c r="L31" s="6"/>
      <c r="M31" s="27"/>
      <c r="N31" s="26"/>
      <c r="O31" s="26"/>
      <c r="P31" s="27"/>
      <c r="Q31" s="27"/>
      <c r="R31" s="27"/>
      <c r="S31" s="27"/>
      <c r="T31" s="27"/>
      <c r="U31" s="27"/>
      <c r="V31" s="27"/>
      <c r="W31" s="27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6"/>
      <c r="AI31" s="6"/>
    </row>
    <row r="32" spans="1:35" s="2" customFormat="1" ht="14.1" customHeight="1" x14ac:dyDescent="0.25">
      <c r="B32" s="2" t="s">
        <v>68</v>
      </c>
      <c r="C32" s="5">
        <f t="shared" ref="C32:L32" si="6">SUM(C33:C50)</f>
        <v>193561999.22</v>
      </c>
      <c r="D32" s="5">
        <f t="shared" si="6"/>
        <v>102444036.06</v>
      </c>
      <c r="E32" s="9">
        <f t="shared" si="6"/>
        <v>4809720.0600000005</v>
      </c>
      <c r="F32" s="9">
        <f t="shared" si="6"/>
        <v>11134628.57</v>
      </c>
      <c r="G32" s="9">
        <f t="shared" si="6"/>
        <v>74634417.599999994</v>
      </c>
      <c r="H32" s="9">
        <f t="shared" si="6"/>
        <v>77172.789999999994</v>
      </c>
      <c r="I32" s="9">
        <f t="shared" si="6"/>
        <v>7729641.0800000001</v>
      </c>
      <c r="J32" s="9">
        <f t="shared" si="6"/>
        <v>4058455.9600000004</v>
      </c>
      <c r="K32" s="5">
        <f t="shared" si="6"/>
        <v>42251934.040000007</v>
      </c>
      <c r="L32" s="5">
        <f t="shared" si="6"/>
        <v>48866029.120000005</v>
      </c>
      <c r="M32" s="24"/>
      <c r="N32" s="25"/>
      <c r="O32" s="25"/>
      <c r="P32" s="24"/>
      <c r="Q32" s="24"/>
      <c r="R32" s="24"/>
      <c r="S32" s="24"/>
      <c r="T32" s="24"/>
      <c r="U32" s="24"/>
      <c r="V32" s="24"/>
      <c r="W32" s="24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5"/>
      <c r="AI32" s="5"/>
    </row>
    <row r="33" spans="1:35" ht="12.75" customHeight="1" x14ac:dyDescent="0.25">
      <c r="A33" s="1" t="s">
        <v>69</v>
      </c>
      <c r="B33" s="1" t="s">
        <v>70</v>
      </c>
      <c r="C33" s="5">
        <f t="shared" ref="C33:C50" si="7">SUM(D33,K33:L33)</f>
        <v>3544260.0700000003</v>
      </c>
      <c r="D33" s="6">
        <f t="shared" ref="D33:D50" si="8">SUM(E33:J33)</f>
        <v>2414203.6900000004</v>
      </c>
      <c r="E33" s="10">
        <v>253640.14</v>
      </c>
      <c r="F33" s="10">
        <v>0</v>
      </c>
      <c r="G33" s="10">
        <v>1000000</v>
      </c>
      <c r="H33" s="10">
        <v>0</v>
      </c>
      <c r="I33" s="10">
        <v>1145611.55</v>
      </c>
      <c r="J33" s="10">
        <v>14952</v>
      </c>
      <c r="K33" s="6">
        <v>651342.25</v>
      </c>
      <c r="L33" s="6">
        <v>478714.13</v>
      </c>
      <c r="M33" s="27"/>
      <c r="N33" s="26"/>
      <c r="O33" s="26"/>
      <c r="P33" s="27"/>
      <c r="Q33" s="27"/>
      <c r="R33" s="27"/>
      <c r="S33" s="27"/>
      <c r="T33" s="27"/>
      <c r="U33" s="27"/>
      <c r="V33" s="27"/>
      <c r="W33" s="27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6"/>
      <c r="AI33" s="6"/>
    </row>
    <row r="34" spans="1:35" ht="14.1" customHeight="1" x14ac:dyDescent="0.25">
      <c r="A34" s="1" t="s">
        <v>71</v>
      </c>
      <c r="B34" s="1" t="s">
        <v>72</v>
      </c>
      <c r="C34" s="5">
        <f t="shared" si="7"/>
        <v>5880725.2599999998</v>
      </c>
      <c r="D34" s="6">
        <f t="shared" si="8"/>
        <v>2063738.2</v>
      </c>
      <c r="E34" s="10">
        <v>-16855.5</v>
      </c>
      <c r="F34" s="10">
        <v>0</v>
      </c>
      <c r="G34" s="10">
        <v>1490280</v>
      </c>
      <c r="H34" s="10">
        <v>0</v>
      </c>
      <c r="I34" s="10">
        <v>195000</v>
      </c>
      <c r="J34" s="10">
        <v>395313.7</v>
      </c>
      <c r="K34" s="6">
        <v>2932021.68</v>
      </c>
      <c r="L34" s="6">
        <v>884965.38</v>
      </c>
      <c r="M34" s="27"/>
      <c r="N34" s="26"/>
      <c r="O34" s="26"/>
      <c r="P34" s="27"/>
      <c r="Q34" s="27"/>
      <c r="R34" s="27"/>
      <c r="S34" s="27"/>
      <c r="T34" s="27"/>
      <c r="U34" s="27"/>
      <c r="V34" s="27"/>
      <c r="W34" s="27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6"/>
      <c r="AI34" s="6"/>
    </row>
    <row r="35" spans="1:35" ht="14.1" customHeight="1" x14ac:dyDescent="0.25">
      <c r="A35" s="1" t="s">
        <v>73</v>
      </c>
      <c r="B35" s="1" t="s">
        <v>74</v>
      </c>
      <c r="C35" s="5">
        <f t="shared" si="7"/>
        <v>1938564.3900000001</v>
      </c>
      <c r="D35" s="6">
        <f t="shared" si="8"/>
        <v>864480.71</v>
      </c>
      <c r="E35" s="10">
        <v>65030.71</v>
      </c>
      <c r="F35" s="10">
        <v>0</v>
      </c>
      <c r="G35" s="10">
        <v>720950</v>
      </c>
      <c r="H35" s="10">
        <v>0</v>
      </c>
      <c r="I35" s="10">
        <v>78500</v>
      </c>
      <c r="J35" s="10">
        <v>0</v>
      </c>
      <c r="K35" s="6">
        <v>636253.1</v>
      </c>
      <c r="L35" s="6">
        <v>437830.58</v>
      </c>
      <c r="M35" s="27"/>
      <c r="N35" s="26"/>
      <c r="O35" s="26"/>
      <c r="P35" s="27"/>
      <c r="Q35" s="27"/>
      <c r="R35" s="27"/>
      <c r="S35" s="27"/>
      <c r="T35" s="27"/>
      <c r="U35" s="27"/>
      <c r="V35" s="27"/>
      <c r="W35" s="27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6"/>
      <c r="AI35" s="6"/>
    </row>
    <row r="36" spans="1:35" ht="14.1" customHeight="1" x14ac:dyDescent="0.25">
      <c r="A36" s="1" t="s">
        <v>75</v>
      </c>
      <c r="B36" s="1" t="s">
        <v>76</v>
      </c>
      <c r="C36" s="5">
        <f t="shared" si="7"/>
        <v>3026456.83</v>
      </c>
      <c r="D36" s="6">
        <f t="shared" si="8"/>
        <v>1080234.8500000001</v>
      </c>
      <c r="E36" s="10">
        <v>56635.6</v>
      </c>
      <c r="F36" s="10">
        <v>-18006.25</v>
      </c>
      <c r="G36" s="10">
        <v>752500</v>
      </c>
      <c r="H36" s="10">
        <v>0</v>
      </c>
      <c r="I36" s="10">
        <v>200000</v>
      </c>
      <c r="J36" s="10">
        <v>89105.5</v>
      </c>
      <c r="K36" s="6">
        <v>539856.68999999994</v>
      </c>
      <c r="L36" s="6">
        <v>1406365.29</v>
      </c>
      <c r="M36" s="27"/>
      <c r="N36" s="26"/>
      <c r="O36" s="26"/>
      <c r="P36" s="27"/>
      <c r="Q36" s="27"/>
      <c r="R36" s="27"/>
      <c r="S36" s="27"/>
      <c r="T36" s="27"/>
      <c r="U36" s="27"/>
      <c r="V36" s="27"/>
      <c r="W36" s="27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6"/>
      <c r="AI36" s="6"/>
    </row>
    <row r="37" spans="1:35" ht="14.1" customHeight="1" x14ac:dyDescent="0.25">
      <c r="A37" s="1" t="s">
        <v>77</v>
      </c>
      <c r="B37" s="1" t="s">
        <v>78</v>
      </c>
      <c r="C37" s="5">
        <f t="shared" si="7"/>
        <v>7924358.3699999992</v>
      </c>
      <c r="D37" s="6">
        <f t="shared" si="8"/>
        <v>5912890</v>
      </c>
      <c r="E37" s="10">
        <v>292391.90000000002</v>
      </c>
      <c r="F37" s="10">
        <v>0</v>
      </c>
      <c r="G37" s="10">
        <v>5245610</v>
      </c>
      <c r="H37" s="10">
        <v>0</v>
      </c>
      <c r="I37" s="10">
        <v>220000</v>
      </c>
      <c r="J37" s="10">
        <v>154888.1</v>
      </c>
      <c r="K37" s="6">
        <v>633530.93999999994</v>
      </c>
      <c r="L37" s="6">
        <v>1377937.43</v>
      </c>
      <c r="M37" s="27"/>
      <c r="N37" s="26"/>
      <c r="O37" s="26"/>
      <c r="P37" s="27"/>
      <c r="Q37" s="27"/>
      <c r="R37" s="27"/>
      <c r="S37" s="27"/>
      <c r="T37" s="27"/>
      <c r="U37" s="27"/>
      <c r="V37" s="27"/>
      <c r="W37" s="27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6"/>
      <c r="AI37" s="6"/>
    </row>
    <row r="38" spans="1:35" ht="14.1" customHeight="1" x14ac:dyDescent="0.25">
      <c r="A38" s="1" t="s">
        <v>79</v>
      </c>
      <c r="B38" s="1" t="s">
        <v>80</v>
      </c>
      <c r="C38" s="5">
        <f t="shared" si="7"/>
        <v>1830451.63</v>
      </c>
      <c r="D38" s="6">
        <f t="shared" si="8"/>
        <v>571170.25</v>
      </c>
      <c r="E38" s="10">
        <v>-46273.35</v>
      </c>
      <c r="F38" s="10">
        <v>0</v>
      </c>
      <c r="G38" s="10">
        <v>305000</v>
      </c>
      <c r="H38" s="10">
        <v>0</v>
      </c>
      <c r="I38" s="10">
        <v>120000</v>
      </c>
      <c r="J38" s="10">
        <v>192443.6</v>
      </c>
      <c r="K38" s="6">
        <v>298292.25</v>
      </c>
      <c r="L38" s="6">
        <v>960989.13</v>
      </c>
      <c r="M38" s="27"/>
      <c r="N38" s="26"/>
      <c r="O38" s="26"/>
      <c r="P38" s="27"/>
      <c r="Q38" s="27"/>
      <c r="R38" s="27"/>
      <c r="S38" s="27"/>
      <c r="T38" s="27"/>
      <c r="U38" s="27"/>
      <c r="V38" s="27"/>
      <c r="W38" s="27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6"/>
      <c r="AI38" s="6"/>
    </row>
    <row r="39" spans="1:35" ht="14.1" customHeight="1" x14ac:dyDescent="0.25">
      <c r="A39" s="1" t="s">
        <v>81</v>
      </c>
      <c r="B39" s="1" t="s">
        <v>82</v>
      </c>
      <c r="C39" s="5">
        <f t="shared" si="7"/>
        <v>664188.68999999994</v>
      </c>
      <c r="D39" s="6">
        <f t="shared" si="8"/>
        <v>29080.55</v>
      </c>
      <c r="E39" s="10">
        <v>0</v>
      </c>
      <c r="F39" s="10">
        <v>0</v>
      </c>
      <c r="G39" s="10">
        <v>360</v>
      </c>
      <c r="H39" s="10">
        <v>0</v>
      </c>
      <c r="I39" s="10">
        <v>0</v>
      </c>
      <c r="J39" s="10">
        <v>28720.55</v>
      </c>
      <c r="K39" s="6">
        <v>224971.86</v>
      </c>
      <c r="L39" s="6">
        <v>410136.28</v>
      </c>
      <c r="M39" s="27"/>
      <c r="N39" s="26"/>
      <c r="O39" s="26"/>
      <c r="P39" s="27"/>
      <c r="Q39" s="27"/>
      <c r="R39" s="27"/>
      <c r="S39" s="27"/>
      <c r="T39" s="27"/>
      <c r="U39" s="27"/>
      <c r="V39" s="27"/>
      <c r="W39" s="27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6"/>
      <c r="AI39" s="6"/>
    </row>
    <row r="40" spans="1:35" ht="14.1" customHeight="1" x14ac:dyDescent="0.25">
      <c r="A40" s="1" t="s">
        <v>83</v>
      </c>
      <c r="B40" s="1" t="s">
        <v>84</v>
      </c>
      <c r="C40" s="5">
        <f t="shared" si="7"/>
        <v>2178107.65</v>
      </c>
      <c r="D40" s="6">
        <f t="shared" si="8"/>
        <v>818577.26</v>
      </c>
      <c r="E40" s="10">
        <v>65808.19</v>
      </c>
      <c r="F40" s="10">
        <v>0</v>
      </c>
      <c r="G40" s="10">
        <v>582611</v>
      </c>
      <c r="H40" s="10">
        <v>10982.65</v>
      </c>
      <c r="I40" s="10">
        <v>70000</v>
      </c>
      <c r="J40" s="10">
        <v>89175.42</v>
      </c>
      <c r="K40" s="6">
        <v>857491.87</v>
      </c>
      <c r="L40" s="6">
        <v>502038.52</v>
      </c>
      <c r="M40" s="27"/>
      <c r="N40" s="26"/>
      <c r="O40" s="26"/>
      <c r="P40" s="27"/>
      <c r="Q40" s="27"/>
      <c r="R40" s="27"/>
      <c r="S40" s="27"/>
      <c r="T40" s="27"/>
      <c r="U40" s="27"/>
      <c r="V40" s="27"/>
      <c r="W40" s="27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6"/>
      <c r="AI40" s="6"/>
    </row>
    <row r="41" spans="1:35" ht="14.1" customHeight="1" x14ac:dyDescent="0.25">
      <c r="A41" s="1" t="s">
        <v>85</v>
      </c>
      <c r="B41" s="1" t="s">
        <v>86</v>
      </c>
      <c r="C41" s="5">
        <f t="shared" si="7"/>
        <v>5590132.2599999998</v>
      </c>
      <c r="D41" s="6">
        <f t="shared" si="8"/>
        <v>2420600.3000000003</v>
      </c>
      <c r="E41" s="10">
        <v>3076.75</v>
      </c>
      <c r="F41" s="10">
        <v>-186.9</v>
      </c>
      <c r="G41" s="10">
        <v>1900000</v>
      </c>
      <c r="H41" s="10">
        <v>0</v>
      </c>
      <c r="I41" s="10">
        <v>284000</v>
      </c>
      <c r="J41" s="10">
        <v>233710.45</v>
      </c>
      <c r="K41" s="6">
        <v>1642035.91</v>
      </c>
      <c r="L41" s="6">
        <v>1527496.05</v>
      </c>
      <c r="M41" s="27"/>
      <c r="N41" s="26"/>
      <c r="O41" s="26"/>
      <c r="P41" s="27"/>
      <c r="Q41" s="27"/>
      <c r="R41" s="27"/>
      <c r="S41" s="27"/>
      <c r="T41" s="27"/>
      <c r="U41" s="27"/>
      <c r="V41" s="27"/>
      <c r="W41" s="27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6"/>
      <c r="AI41" s="6"/>
    </row>
    <row r="42" spans="1:35" ht="14.1" customHeight="1" x14ac:dyDescent="0.25">
      <c r="A42" s="1" t="s">
        <v>87</v>
      </c>
      <c r="B42" s="1" t="s">
        <v>88</v>
      </c>
      <c r="C42" s="5">
        <f t="shared" si="7"/>
        <v>4624053.8099999996</v>
      </c>
      <c r="D42" s="6">
        <f t="shared" si="8"/>
        <v>2999015.32</v>
      </c>
      <c r="E42" s="10">
        <v>329853.59999999998</v>
      </c>
      <c r="F42" s="10">
        <v>167781.72</v>
      </c>
      <c r="G42" s="10">
        <v>2374380</v>
      </c>
      <c r="H42" s="10">
        <v>0</v>
      </c>
      <c r="I42" s="10">
        <v>127000</v>
      </c>
      <c r="J42" s="10">
        <v>0</v>
      </c>
      <c r="K42" s="6">
        <v>715534.66</v>
      </c>
      <c r="L42" s="6">
        <v>909503.83</v>
      </c>
      <c r="M42" s="27"/>
      <c r="N42" s="26"/>
      <c r="O42" s="26"/>
      <c r="P42" s="27"/>
      <c r="Q42" s="27"/>
      <c r="R42" s="27"/>
      <c r="S42" s="27"/>
      <c r="T42" s="27"/>
      <c r="U42" s="27"/>
      <c r="V42" s="27"/>
      <c r="W42" s="27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6"/>
      <c r="AI42" s="6"/>
    </row>
    <row r="43" spans="1:35" ht="14.1" customHeight="1" x14ac:dyDescent="0.25">
      <c r="A43" s="1" t="s">
        <v>89</v>
      </c>
      <c r="B43" s="1" t="s">
        <v>90</v>
      </c>
      <c r="C43" s="5">
        <f t="shared" si="7"/>
        <v>37535468.269999996</v>
      </c>
      <c r="D43" s="6">
        <f t="shared" si="8"/>
        <v>17943014.949999999</v>
      </c>
      <c r="E43" s="10">
        <v>1345900.05</v>
      </c>
      <c r="F43" s="10">
        <v>10000000</v>
      </c>
      <c r="G43" s="10">
        <v>4399942.55</v>
      </c>
      <c r="H43" s="10">
        <v>0</v>
      </c>
      <c r="I43" s="10">
        <v>1953119.95</v>
      </c>
      <c r="J43" s="10">
        <v>244052.4</v>
      </c>
      <c r="K43" s="6">
        <v>9471635.0899999999</v>
      </c>
      <c r="L43" s="6">
        <v>10120818.23</v>
      </c>
      <c r="M43" s="27"/>
      <c r="N43" s="26"/>
      <c r="O43" s="26"/>
      <c r="P43" s="27"/>
      <c r="Q43" s="27"/>
      <c r="R43" s="27"/>
      <c r="S43" s="27"/>
      <c r="T43" s="27"/>
      <c r="U43" s="27"/>
      <c r="V43" s="27"/>
      <c r="W43" s="27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6"/>
      <c r="AI43" s="6"/>
    </row>
    <row r="44" spans="1:35" ht="14.1" customHeight="1" x14ac:dyDescent="0.25">
      <c r="A44" s="1" t="s">
        <v>91</v>
      </c>
      <c r="B44" s="1" t="s">
        <v>92</v>
      </c>
      <c r="C44" s="5">
        <f t="shared" si="7"/>
        <v>7739696.4199999999</v>
      </c>
      <c r="D44" s="6">
        <f t="shared" si="8"/>
        <v>3735699.8099999996</v>
      </c>
      <c r="E44" s="10">
        <v>42433.5</v>
      </c>
      <c r="F44" s="10">
        <v>0</v>
      </c>
      <c r="G44" s="10">
        <v>1901404</v>
      </c>
      <c r="H44" s="10">
        <v>0</v>
      </c>
      <c r="I44" s="10">
        <v>1058428.3</v>
      </c>
      <c r="J44" s="10">
        <v>733434.01</v>
      </c>
      <c r="K44" s="6">
        <v>1249382.77</v>
      </c>
      <c r="L44" s="6">
        <v>2754613.84</v>
      </c>
      <c r="M44" s="27"/>
      <c r="N44" s="26"/>
      <c r="O44" s="26"/>
      <c r="P44" s="27"/>
      <c r="Q44" s="27"/>
      <c r="R44" s="27"/>
      <c r="S44" s="27"/>
      <c r="T44" s="27"/>
      <c r="U44" s="27"/>
      <c r="V44" s="27"/>
      <c r="W44" s="27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6"/>
      <c r="AI44" s="6"/>
    </row>
    <row r="45" spans="1:35" ht="14.1" customHeight="1" x14ac:dyDescent="0.25">
      <c r="A45" s="1" t="s">
        <v>93</v>
      </c>
      <c r="B45" s="1" t="s">
        <v>94</v>
      </c>
      <c r="C45" s="5">
        <f t="shared" si="7"/>
        <v>26446653.07</v>
      </c>
      <c r="D45" s="6">
        <f t="shared" si="8"/>
        <v>1634975.78</v>
      </c>
      <c r="E45" s="10">
        <v>461633.2</v>
      </c>
      <c r="F45" s="10">
        <v>0</v>
      </c>
      <c r="G45" s="10">
        <v>185100</v>
      </c>
      <c r="H45" s="10">
        <v>0</v>
      </c>
      <c r="I45" s="10">
        <v>647580.63</v>
      </c>
      <c r="J45" s="10">
        <v>340661.95</v>
      </c>
      <c r="K45" s="6">
        <v>13338920.91</v>
      </c>
      <c r="L45" s="6">
        <v>11472756.380000001</v>
      </c>
      <c r="M45" s="27"/>
      <c r="N45" s="26"/>
      <c r="O45" s="26"/>
      <c r="P45" s="27"/>
      <c r="Q45" s="27"/>
      <c r="R45" s="27"/>
      <c r="S45" s="27"/>
      <c r="T45" s="27"/>
      <c r="U45" s="27"/>
      <c r="V45" s="27"/>
      <c r="W45" s="27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6"/>
      <c r="AI45" s="6"/>
    </row>
    <row r="46" spans="1:35" ht="14.1" customHeight="1" x14ac:dyDescent="0.25">
      <c r="A46" s="1" t="s">
        <v>95</v>
      </c>
      <c r="B46" s="1" t="s">
        <v>96</v>
      </c>
      <c r="C46" s="5">
        <f t="shared" si="7"/>
        <v>32484552.279999997</v>
      </c>
      <c r="D46" s="6">
        <f t="shared" si="8"/>
        <v>27430678.639999997</v>
      </c>
      <c r="E46" s="10">
        <v>512158.45</v>
      </c>
      <c r="F46" s="10">
        <v>0</v>
      </c>
      <c r="G46" s="10">
        <v>25502500</v>
      </c>
      <c r="H46" s="10">
        <v>66190.14</v>
      </c>
      <c r="I46" s="10">
        <v>840400.65</v>
      </c>
      <c r="J46" s="10">
        <v>509429.4</v>
      </c>
      <c r="K46" s="6">
        <v>84863.6</v>
      </c>
      <c r="L46" s="6">
        <v>4969010.04</v>
      </c>
      <c r="M46" s="27"/>
      <c r="N46" s="26"/>
      <c r="O46" s="26"/>
      <c r="P46" s="27"/>
      <c r="Q46" s="27"/>
      <c r="R46" s="27"/>
      <c r="S46" s="27"/>
      <c r="T46" s="27"/>
      <c r="U46" s="27"/>
      <c r="V46" s="27"/>
      <c r="W46" s="27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6"/>
      <c r="AI46" s="6"/>
    </row>
    <row r="47" spans="1:35" ht="14.1" customHeight="1" x14ac:dyDescent="0.25">
      <c r="A47" s="1" t="s">
        <v>97</v>
      </c>
      <c r="B47" s="1" t="s">
        <v>98</v>
      </c>
      <c r="C47" s="5">
        <f t="shared" si="7"/>
        <v>14132867.390000001</v>
      </c>
      <c r="D47" s="6">
        <f t="shared" si="8"/>
        <v>8614365.0999999996</v>
      </c>
      <c r="E47" s="10">
        <v>28770</v>
      </c>
      <c r="F47" s="10">
        <v>0</v>
      </c>
      <c r="G47" s="10">
        <v>7880250</v>
      </c>
      <c r="H47" s="10">
        <v>0</v>
      </c>
      <c r="I47" s="10">
        <v>220000</v>
      </c>
      <c r="J47" s="10">
        <v>485345.1</v>
      </c>
      <c r="K47" s="6">
        <v>1384682.65</v>
      </c>
      <c r="L47" s="6">
        <v>4133819.64</v>
      </c>
      <c r="M47" s="27"/>
      <c r="N47" s="26"/>
      <c r="O47" s="26"/>
      <c r="P47" s="27"/>
      <c r="Q47" s="27"/>
      <c r="R47" s="27"/>
      <c r="S47" s="27"/>
      <c r="T47" s="27"/>
      <c r="U47" s="27"/>
      <c r="V47" s="27"/>
      <c r="W47" s="27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6"/>
      <c r="AI47" s="6"/>
    </row>
    <row r="48" spans="1:35" ht="14.1" customHeight="1" x14ac:dyDescent="0.25">
      <c r="A48" s="1" t="s">
        <v>99</v>
      </c>
      <c r="B48" s="1" t="s">
        <v>100</v>
      </c>
      <c r="C48" s="5">
        <f t="shared" si="7"/>
        <v>11982342.07</v>
      </c>
      <c r="D48" s="6">
        <f t="shared" si="8"/>
        <v>6319246.9000000004</v>
      </c>
      <c r="E48" s="10">
        <v>266509.40000000002</v>
      </c>
      <c r="F48" s="10">
        <v>0</v>
      </c>
      <c r="G48" s="10">
        <v>5796342</v>
      </c>
      <c r="H48" s="10">
        <v>0</v>
      </c>
      <c r="I48" s="10">
        <v>150000</v>
      </c>
      <c r="J48" s="10">
        <v>106395.5</v>
      </c>
      <c r="K48" s="6">
        <v>2379780.1</v>
      </c>
      <c r="L48" s="6">
        <v>3283315.07</v>
      </c>
      <c r="M48" s="27"/>
      <c r="N48" s="26"/>
      <c r="O48" s="26"/>
      <c r="P48" s="27"/>
      <c r="Q48" s="27"/>
      <c r="R48" s="27"/>
      <c r="S48" s="27"/>
      <c r="T48" s="27"/>
      <c r="U48" s="27"/>
      <c r="V48" s="27"/>
      <c r="W48" s="27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6"/>
      <c r="AI48" s="6"/>
    </row>
    <row r="49" spans="1:35" ht="14.1" customHeight="1" x14ac:dyDescent="0.25">
      <c r="A49" s="1" t="s">
        <v>101</v>
      </c>
      <c r="B49" s="1" t="s">
        <v>102</v>
      </c>
      <c r="C49" s="5">
        <f t="shared" si="7"/>
        <v>8892946.3599999994</v>
      </c>
      <c r="D49" s="6">
        <f t="shared" si="8"/>
        <v>4937811.49</v>
      </c>
      <c r="E49" s="10">
        <v>14682.66</v>
      </c>
      <c r="F49" s="10">
        <v>985040</v>
      </c>
      <c r="G49" s="10">
        <v>3685000</v>
      </c>
      <c r="H49" s="10">
        <v>0</v>
      </c>
      <c r="I49" s="10">
        <v>20000</v>
      </c>
      <c r="J49" s="10">
        <v>233088.83</v>
      </c>
      <c r="K49" s="6">
        <v>3107127.85</v>
      </c>
      <c r="L49" s="6">
        <v>848007.02</v>
      </c>
      <c r="M49" s="27"/>
      <c r="N49" s="26"/>
      <c r="O49" s="26"/>
      <c r="P49" s="27"/>
      <c r="Q49" s="27"/>
      <c r="R49" s="27"/>
      <c r="S49" s="27"/>
      <c r="T49" s="27"/>
      <c r="U49" s="27"/>
      <c r="V49" s="27"/>
      <c r="W49" s="27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6"/>
      <c r="AI49" s="6"/>
    </row>
    <row r="50" spans="1:35" ht="14.1" customHeight="1" x14ac:dyDescent="0.25">
      <c r="A50" s="1">
        <v>2117</v>
      </c>
      <c r="B50" s="1" t="s">
        <v>453</v>
      </c>
      <c r="C50" s="5">
        <f t="shared" si="7"/>
        <v>17146174.399999999</v>
      </c>
      <c r="D50" s="6">
        <f t="shared" si="8"/>
        <v>12654252.26</v>
      </c>
      <c r="E50" s="10">
        <v>1134324.76</v>
      </c>
      <c r="F50" s="10">
        <v>0</v>
      </c>
      <c r="G50" s="10">
        <v>10912188.050000001</v>
      </c>
      <c r="H50" s="10">
        <v>0</v>
      </c>
      <c r="I50" s="10">
        <v>400000</v>
      </c>
      <c r="J50" s="10">
        <v>207739.45</v>
      </c>
      <c r="K50" s="6">
        <v>2104209.86</v>
      </c>
      <c r="L50" s="6">
        <v>2387712.2799999998</v>
      </c>
      <c r="M50" s="27"/>
      <c r="N50" s="26"/>
      <c r="O50" s="26"/>
      <c r="P50" s="27"/>
      <c r="Q50" s="27"/>
      <c r="R50" s="27"/>
      <c r="S50" s="27"/>
      <c r="T50" s="27"/>
      <c r="U50" s="27"/>
      <c r="V50" s="27"/>
      <c r="W50" s="27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6"/>
      <c r="AI50" s="6"/>
    </row>
    <row r="51" spans="1:35" ht="14.1" customHeight="1" x14ac:dyDescent="0.25">
      <c r="C51" s="5"/>
      <c r="D51" s="6"/>
      <c r="E51" s="10"/>
      <c r="F51" s="10"/>
      <c r="G51" s="10"/>
      <c r="H51" s="10"/>
      <c r="I51" s="10"/>
      <c r="J51" s="10"/>
      <c r="K51" s="6"/>
      <c r="L51" s="6"/>
      <c r="M51" s="27"/>
      <c r="N51" s="26"/>
      <c r="O51" s="26"/>
      <c r="P51" s="27"/>
      <c r="Q51" s="27"/>
      <c r="R51" s="27"/>
      <c r="S51" s="27"/>
      <c r="T51" s="27"/>
      <c r="U51" s="27"/>
      <c r="V51" s="27"/>
      <c r="W51" s="27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6"/>
      <c r="AI51" s="6"/>
    </row>
    <row r="52" spans="1:35" s="2" customFormat="1" ht="14.1" customHeight="1" x14ac:dyDescent="0.25">
      <c r="B52" s="2" t="s">
        <v>103</v>
      </c>
      <c r="C52" s="5">
        <f t="shared" ref="C52:L52" si="9">SUM(C53:C77)</f>
        <v>500387471.27999997</v>
      </c>
      <c r="D52" s="5">
        <f t="shared" si="9"/>
        <v>331735348.17999995</v>
      </c>
      <c r="E52" s="9">
        <f t="shared" si="9"/>
        <v>22572741.48</v>
      </c>
      <c r="F52" s="9">
        <f t="shared" si="9"/>
        <v>30059778.379999999</v>
      </c>
      <c r="G52" s="9">
        <f t="shared" si="9"/>
        <v>244578746.61000001</v>
      </c>
      <c r="H52" s="9">
        <f t="shared" si="9"/>
        <v>2234117.6299999994</v>
      </c>
      <c r="I52" s="9">
        <f t="shared" si="9"/>
        <v>16145008.060000001</v>
      </c>
      <c r="J52" s="9">
        <f t="shared" si="9"/>
        <v>16144956.020000001</v>
      </c>
      <c r="K52" s="5">
        <f t="shared" si="9"/>
        <v>80608527.969999999</v>
      </c>
      <c r="L52" s="5">
        <f t="shared" si="9"/>
        <v>88043595.13000001</v>
      </c>
      <c r="M52" s="24"/>
      <c r="N52" s="25"/>
      <c r="O52" s="25"/>
      <c r="P52" s="24"/>
      <c r="Q52" s="24"/>
      <c r="R52" s="24"/>
      <c r="S52" s="24"/>
      <c r="T52" s="24"/>
      <c r="U52" s="24"/>
      <c r="V52" s="24"/>
      <c r="W52" s="24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5"/>
      <c r="AI52" s="5"/>
    </row>
    <row r="53" spans="1:35" ht="14.1" customHeight="1" x14ac:dyDescent="0.25">
      <c r="A53" s="1" t="s">
        <v>104</v>
      </c>
      <c r="B53" s="1" t="s">
        <v>105</v>
      </c>
      <c r="C53" s="5">
        <f t="shared" ref="C53:C77" si="10">SUM(D53,K53:L53)</f>
        <v>12679614.84</v>
      </c>
      <c r="D53" s="6">
        <f t="shared" ref="D53:D77" si="11">SUM(E53:J53)</f>
        <v>6819380.8500000006</v>
      </c>
      <c r="E53" s="10">
        <v>490990.7</v>
      </c>
      <c r="F53" s="10">
        <v>16669.2</v>
      </c>
      <c r="G53" s="10">
        <v>5919166.4199999999</v>
      </c>
      <c r="H53" s="10">
        <v>0</v>
      </c>
      <c r="I53" s="10">
        <v>50000</v>
      </c>
      <c r="J53" s="10">
        <v>342554.53</v>
      </c>
      <c r="K53" s="6">
        <v>2681770.69</v>
      </c>
      <c r="L53" s="6">
        <v>3178463.3</v>
      </c>
      <c r="M53" s="27"/>
      <c r="N53" s="26"/>
      <c r="O53" s="26"/>
      <c r="P53" s="27"/>
      <c r="Q53" s="27"/>
      <c r="R53" s="27"/>
      <c r="S53" s="27"/>
      <c r="T53" s="27"/>
      <c r="U53" s="27"/>
      <c r="V53" s="27"/>
      <c r="W53" s="27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6"/>
      <c r="AI53" s="6"/>
    </row>
    <row r="54" spans="1:35" ht="14.1" customHeight="1" x14ac:dyDescent="0.25">
      <c r="A54" s="1" t="s">
        <v>106</v>
      </c>
      <c r="B54" s="1" t="s">
        <v>107</v>
      </c>
      <c r="C54" s="5">
        <f t="shared" si="10"/>
        <v>14797018.24</v>
      </c>
      <c r="D54" s="6">
        <f t="shared" si="11"/>
        <v>9471493.0800000001</v>
      </c>
      <c r="E54" s="10">
        <v>618005.38</v>
      </c>
      <c r="F54" s="10">
        <v>0</v>
      </c>
      <c r="G54" s="10">
        <v>8051500</v>
      </c>
      <c r="H54" s="10">
        <v>0</v>
      </c>
      <c r="I54" s="10">
        <v>540000</v>
      </c>
      <c r="J54" s="10">
        <v>261987.7</v>
      </c>
      <c r="K54" s="6">
        <v>1330079.52</v>
      </c>
      <c r="L54" s="6">
        <v>3995445.64</v>
      </c>
      <c r="M54" s="27"/>
      <c r="N54" s="26"/>
      <c r="O54" s="26"/>
      <c r="P54" s="27"/>
      <c r="Q54" s="27"/>
      <c r="R54" s="27"/>
      <c r="S54" s="27"/>
      <c r="T54" s="27"/>
      <c r="U54" s="27"/>
      <c r="V54" s="27"/>
      <c r="W54" s="27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6"/>
      <c r="AI54" s="6"/>
    </row>
    <row r="55" spans="1:35" ht="14.1" customHeight="1" x14ac:dyDescent="0.25">
      <c r="A55" s="1" t="s">
        <v>108</v>
      </c>
      <c r="B55" s="1" t="s">
        <v>109</v>
      </c>
      <c r="C55" s="5">
        <f t="shared" si="10"/>
        <v>4602214.54</v>
      </c>
      <c r="D55" s="6">
        <f t="shared" si="11"/>
        <v>1868040.45</v>
      </c>
      <c r="E55" s="10">
        <v>45091.75</v>
      </c>
      <c r="F55" s="10">
        <v>0</v>
      </c>
      <c r="G55" s="10">
        <v>1546380</v>
      </c>
      <c r="H55" s="10">
        <v>0</v>
      </c>
      <c r="I55" s="10">
        <v>100000</v>
      </c>
      <c r="J55" s="10">
        <v>176568.7</v>
      </c>
      <c r="K55" s="6">
        <v>1734300</v>
      </c>
      <c r="L55" s="6">
        <v>999874.09</v>
      </c>
      <c r="M55" s="27"/>
      <c r="N55" s="26"/>
      <c r="O55" s="26"/>
      <c r="P55" s="27"/>
      <c r="Q55" s="27"/>
      <c r="R55" s="27"/>
      <c r="S55" s="27"/>
      <c r="T55" s="27"/>
      <c r="U55" s="27"/>
      <c r="V55" s="27"/>
      <c r="W55" s="27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6"/>
      <c r="AI55" s="6"/>
    </row>
    <row r="56" spans="1:35" ht="14.1" customHeight="1" x14ac:dyDescent="0.25">
      <c r="A56" s="1" t="s">
        <v>110</v>
      </c>
      <c r="B56" s="1" t="s">
        <v>111</v>
      </c>
      <c r="C56" s="5">
        <f t="shared" si="10"/>
        <v>24210263.170000002</v>
      </c>
      <c r="D56" s="6">
        <f t="shared" si="11"/>
        <v>6119265.2400000012</v>
      </c>
      <c r="E56" s="10">
        <v>779173.06</v>
      </c>
      <c r="F56" s="10">
        <v>40.85</v>
      </c>
      <c r="G56" s="10">
        <v>3550483.5</v>
      </c>
      <c r="H56" s="10">
        <v>40724.65</v>
      </c>
      <c r="I56" s="10">
        <v>1413172.31</v>
      </c>
      <c r="J56" s="10">
        <v>335670.87</v>
      </c>
      <c r="K56" s="6">
        <v>10774604.66</v>
      </c>
      <c r="L56" s="6">
        <v>7316393.2699999996</v>
      </c>
      <c r="M56" s="27"/>
      <c r="N56" s="26"/>
      <c r="O56" s="26"/>
      <c r="P56" s="27"/>
      <c r="Q56" s="27"/>
      <c r="R56" s="27"/>
      <c r="S56" s="27"/>
      <c r="T56" s="27"/>
      <c r="U56" s="27"/>
      <c r="V56" s="27"/>
      <c r="W56" s="27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6"/>
      <c r="AI56" s="6"/>
    </row>
    <row r="57" spans="1:35" ht="14.1" customHeight="1" x14ac:dyDescent="0.25">
      <c r="A57" s="1" t="s">
        <v>112</v>
      </c>
      <c r="B57" s="1" t="s">
        <v>113</v>
      </c>
      <c r="C57" s="5">
        <f t="shared" si="10"/>
        <v>187128949.14999998</v>
      </c>
      <c r="D57" s="6">
        <f t="shared" si="11"/>
        <v>150180568.46999997</v>
      </c>
      <c r="E57" s="10">
        <v>12019768.26</v>
      </c>
      <c r="F57" s="10">
        <v>29000000</v>
      </c>
      <c r="G57" s="10">
        <v>97763350</v>
      </c>
      <c r="H57" s="10">
        <v>1649015.67</v>
      </c>
      <c r="I57" s="10">
        <v>6568735.8399999999</v>
      </c>
      <c r="J57" s="10">
        <v>3179698.7</v>
      </c>
      <c r="K57" s="6">
        <v>7994172.04</v>
      </c>
      <c r="L57" s="6">
        <v>28954208.640000001</v>
      </c>
      <c r="M57" s="27"/>
      <c r="N57" s="26"/>
      <c r="O57" s="26"/>
      <c r="P57" s="27"/>
      <c r="Q57" s="27"/>
      <c r="R57" s="27"/>
      <c r="S57" s="27"/>
      <c r="T57" s="27"/>
      <c r="U57" s="27"/>
      <c r="V57" s="27"/>
      <c r="W57" s="27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6"/>
      <c r="AI57" s="6"/>
    </row>
    <row r="58" spans="1:35" ht="14.1" customHeight="1" x14ac:dyDescent="0.25">
      <c r="A58" s="1" t="s">
        <v>114</v>
      </c>
      <c r="B58" s="1" t="s">
        <v>115</v>
      </c>
      <c r="C58" s="5">
        <f t="shared" si="10"/>
        <v>3361846.27</v>
      </c>
      <c r="D58" s="6">
        <f t="shared" si="11"/>
        <v>1367125.84</v>
      </c>
      <c r="E58" s="10">
        <v>306741.69</v>
      </c>
      <c r="F58" s="10">
        <v>2271.6999999999998</v>
      </c>
      <c r="G58" s="10">
        <v>1006000</v>
      </c>
      <c r="H58" s="10">
        <v>0</v>
      </c>
      <c r="I58" s="10">
        <v>27057.3</v>
      </c>
      <c r="J58" s="10">
        <v>25055.15</v>
      </c>
      <c r="K58" s="6">
        <v>1286847.99</v>
      </c>
      <c r="L58" s="6">
        <v>707872.44</v>
      </c>
      <c r="M58" s="27"/>
      <c r="N58" s="26"/>
      <c r="O58" s="26"/>
      <c r="P58" s="27"/>
      <c r="Q58" s="27"/>
      <c r="R58" s="27"/>
      <c r="S58" s="27"/>
      <c r="T58" s="27"/>
      <c r="U58" s="27"/>
      <c r="V58" s="27"/>
      <c r="W58" s="27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6"/>
      <c r="AI58" s="6"/>
    </row>
    <row r="59" spans="1:35" ht="14.1" customHeight="1" x14ac:dyDescent="0.25">
      <c r="A59" s="1" t="s">
        <v>116</v>
      </c>
      <c r="B59" s="1" t="s">
        <v>117</v>
      </c>
      <c r="C59" s="5">
        <f t="shared" si="10"/>
        <v>10364489.949999999</v>
      </c>
      <c r="D59" s="6">
        <f t="shared" si="11"/>
        <v>5245160.6500000004</v>
      </c>
      <c r="E59" s="10">
        <v>209528.05</v>
      </c>
      <c r="F59" s="10">
        <v>0</v>
      </c>
      <c r="G59" s="10">
        <v>4639215</v>
      </c>
      <c r="H59" s="10">
        <v>0</v>
      </c>
      <c r="I59" s="10">
        <v>225051.2</v>
      </c>
      <c r="J59" s="10">
        <v>171366.39999999999</v>
      </c>
      <c r="K59" s="6">
        <v>1986757.3</v>
      </c>
      <c r="L59" s="6">
        <v>3132572</v>
      </c>
      <c r="M59" s="27"/>
      <c r="N59" s="26"/>
      <c r="O59" s="26"/>
      <c r="P59" s="27"/>
      <c r="Q59" s="27"/>
      <c r="R59" s="27"/>
      <c r="S59" s="27"/>
      <c r="T59" s="27"/>
      <c r="U59" s="27"/>
      <c r="V59" s="27"/>
      <c r="W59" s="27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6"/>
      <c r="AI59" s="6"/>
    </row>
    <row r="60" spans="1:35" ht="14.1" customHeight="1" x14ac:dyDescent="0.25">
      <c r="A60" s="1" t="s">
        <v>118</v>
      </c>
      <c r="B60" s="1" t="s">
        <v>119</v>
      </c>
      <c r="C60" s="5">
        <f t="shared" si="10"/>
        <v>9291290.5299999993</v>
      </c>
      <c r="D60" s="6">
        <f t="shared" si="11"/>
        <v>2811387.1199999996</v>
      </c>
      <c r="E60" s="10">
        <v>313969.5</v>
      </c>
      <c r="F60" s="10">
        <v>0</v>
      </c>
      <c r="G60" s="10">
        <v>2282400</v>
      </c>
      <c r="H60" s="10">
        <v>80606.320000000007</v>
      </c>
      <c r="I60" s="10">
        <v>110000</v>
      </c>
      <c r="J60" s="10">
        <v>24411.3</v>
      </c>
      <c r="K60" s="6">
        <v>5846213.5499999998</v>
      </c>
      <c r="L60" s="6">
        <v>633689.86</v>
      </c>
      <c r="M60" s="27"/>
      <c r="N60" s="26"/>
      <c r="O60" s="26"/>
      <c r="P60" s="27"/>
      <c r="Q60" s="27"/>
      <c r="R60" s="27"/>
      <c r="S60" s="27"/>
      <c r="T60" s="27"/>
      <c r="U60" s="27"/>
      <c r="V60" s="27"/>
      <c r="W60" s="27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6"/>
      <c r="AI60" s="6"/>
    </row>
    <row r="61" spans="1:35" ht="14.1" customHeight="1" x14ac:dyDescent="0.25">
      <c r="A61" s="1" t="s">
        <v>120</v>
      </c>
      <c r="B61" s="1" t="s">
        <v>121</v>
      </c>
      <c r="C61" s="5">
        <f t="shared" si="10"/>
        <v>6359002.040000001</v>
      </c>
      <c r="D61" s="6">
        <f t="shared" si="11"/>
        <v>562405.16</v>
      </c>
      <c r="E61" s="10">
        <v>64463.35</v>
      </c>
      <c r="F61" s="10">
        <v>0</v>
      </c>
      <c r="G61" s="10">
        <v>0</v>
      </c>
      <c r="H61" s="10">
        <v>0</v>
      </c>
      <c r="I61" s="10">
        <v>207648.41</v>
      </c>
      <c r="J61" s="10">
        <v>290293.40000000002</v>
      </c>
      <c r="K61" s="6">
        <v>2649496.1800000002</v>
      </c>
      <c r="L61" s="6">
        <v>3147100.7</v>
      </c>
      <c r="M61" s="27"/>
      <c r="N61" s="26"/>
      <c r="O61" s="26"/>
      <c r="P61" s="27"/>
      <c r="Q61" s="27"/>
      <c r="R61" s="27"/>
      <c r="S61" s="27"/>
      <c r="T61" s="27"/>
      <c r="U61" s="27"/>
      <c r="V61" s="27"/>
      <c r="W61" s="27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6"/>
      <c r="AI61" s="6"/>
    </row>
    <row r="62" spans="1:35" ht="14.1" customHeight="1" x14ac:dyDescent="0.25">
      <c r="A62" s="1" t="s">
        <v>122</v>
      </c>
      <c r="B62" s="1" t="s">
        <v>123</v>
      </c>
      <c r="C62" s="5">
        <f t="shared" si="10"/>
        <v>5692258.9199999999</v>
      </c>
      <c r="D62" s="6">
        <f t="shared" si="11"/>
        <v>3509166.89</v>
      </c>
      <c r="E62" s="10">
        <v>317693.39</v>
      </c>
      <c r="F62" s="10">
        <v>0</v>
      </c>
      <c r="G62" s="10">
        <v>3009863</v>
      </c>
      <c r="H62" s="10">
        <v>0</v>
      </c>
      <c r="I62" s="10">
        <v>0</v>
      </c>
      <c r="J62" s="10">
        <v>181610.5</v>
      </c>
      <c r="K62" s="6">
        <v>1421602.65</v>
      </c>
      <c r="L62" s="6">
        <v>761489.38</v>
      </c>
      <c r="M62" s="27"/>
      <c r="N62" s="26"/>
      <c r="O62" s="26"/>
      <c r="P62" s="27"/>
      <c r="Q62" s="27"/>
      <c r="R62" s="27"/>
      <c r="S62" s="27"/>
      <c r="T62" s="27"/>
      <c r="U62" s="27"/>
      <c r="V62" s="27"/>
      <c r="W62" s="27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6"/>
      <c r="AI62" s="6"/>
    </row>
    <row r="63" spans="1:35" ht="14.1" customHeight="1" x14ac:dyDescent="0.25">
      <c r="A63" s="1" t="s">
        <v>124</v>
      </c>
      <c r="B63" s="1" t="s">
        <v>125</v>
      </c>
      <c r="C63" s="5">
        <f t="shared" si="10"/>
        <v>21148949.390000001</v>
      </c>
      <c r="D63" s="6">
        <f t="shared" si="11"/>
        <v>11532713.26</v>
      </c>
      <c r="E63" s="10">
        <v>762011.79</v>
      </c>
      <c r="F63" s="10">
        <v>0</v>
      </c>
      <c r="G63" s="10">
        <v>8775300</v>
      </c>
      <c r="H63" s="10">
        <v>0</v>
      </c>
      <c r="I63" s="10">
        <v>540000</v>
      </c>
      <c r="J63" s="10">
        <v>1455401.47</v>
      </c>
      <c r="K63" s="6">
        <v>6734367.7599999998</v>
      </c>
      <c r="L63" s="6">
        <v>2881868.37</v>
      </c>
      <c r="M63" s="27"/>
      <c r="N63" s="26"/>
      <c r="O63" s="26"/>
      <c r="P63" s="27"/>
      <c r="Q63" s="27"/>
      <c r="R63" s="27"/>
      <c r="S63" s="27"/>
      <c r="T63" s="27"/>
      <c r="U63" s="27"/>
      <c r="V63" s="27"/>
      <c r="W63" s="27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6"/>
      <c r="AI63" s="6"/>
    </row>
    <row r="64" spans="1:35" ht="14.1" customHeight="1" x14ac:dyDescent="0.25">
      <c r="A64" s="1" t="s">
        <v>126</v>
      </c>
      <c r="B64" s="1" t="s">
        <v>127</v>
      </c>
      <c r="C64" s="5">
        <f t="shared" si="10"/>
        <v>6814976.0999999996</v>
      </c>
      <c r="D64" s="6">
        <f t="shared" si="11"/>
        <v>3619329.5</v>
      </c>
      <c r="E64" s="10">
        <v>73240.97</v>
      </c>
      <c r="F64" s="10">
        <v>0</v>
      </c>
      <c r="G64" s="10">
        <v>3250000</v>
      </c>
      <c r="H64" s="10">
        <v>0</v>
      </c>
      <c r="I64" s="10">
        <v>170000</v>
      </c>
      <c r="J64" s="10">
        <v>126088.53</v>
      </c>
      <c r="K64" s="6">
        <v>569276.06000000006</v>
      </c>
      <c r="L64" s="6">
        <v>2626370.54</v>
      </c>
      <c r="M64" s="27"/>
      <c r="N64" s="26"/>
      <c r="O64" s="26"/>
      <c r="P64" s="27"/>
      <c r="Q64" s="27"/>
      <c r="R64" s="27"/>
      <c r="S64" s="27"/>
      <c r="T64" s="27"/>
      <c r="U64" s="27"/>
      <c r="V64" s="27"/>
      <c r="W64" s="27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6"/>
      <c r="AI64" s="6"/>
    </row>
    <row r="65" spans="1:35" ht="14.1" customHeight="1" x14ac:dyDescent="0.25">
      <c r="A65" s="1" t="s">
        <v>128</v>
      </c>
      <c r="B65" s="1" t="s">
        <v>129</v>
      </c>
      <c r="C65" s="5">
        <f t="shared" si="10"/>
        <v>4920181.95</v>
      </c>
      <c r="D65" s="6">
        <f t="shared" si="11"/>
        <v>3033148.31</v>
      </c>
      <c r="E65" s="10">
        <v>107393.06</v>
      </c>
      <c r="F65" s="10">
        <v>0</v>
      </c>
      <c r="G65" s="10">
        <v>2655480</v>
      </c>
      <c r="H65" s="10">
        <v>0</v>
      </c>
      <c r="I65" s="10">
        <v>0</v>
      </c>
      <c r="J65" s="10">
        <v>270275.25</v>
      </c>
      <c r="K65" s="6">
        <v>1471559.55</v>
      </c>
      <c r="L65" s="6">
        <v>415474.09</v>
      </c>
      <c r="M65" s="27"/>
      <c r="N65" s="26"/>
      <c r="O65" s="26"/>
      <c r="P65" s="27"/>
      <c r="Q65" s="27"/>
      <c r="R65" s="27"/>
      <c r="S65" s="27"/>
      <c r="T65" s="27"/>
      <c r="U65" s="27"/>
      <c r="V65" s="27"/>
      <c r="W65" s="27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6"/>
      <c r="AI65" s="6"/>
    </row>
    <row r="66" spans="1:35" ht="14.1" customHeight="1" x14ac:dyDescent="0.25">
      <c r="A66" s="1" t="s">
        <v>130</v>
      </c>
      <c r="B66" s="1" t="s">
        <v>131</v>
      </c>
      <c r="C66" s="5">
        <f t="shared" si="10"/>
        <v>15674317.969999999</v>
      </c>
      <c r="D66" s="6">
        <f t="shared" si="11"/>
        <v>10760832.789999999</v>
      </c>
      <c r="E66" s="10">
        <v>93204.65</v>
      </c>
      <c r="F66" s="10">
        <v>11872.77</v>
      </c>
      <c r="G66" s="10">
        <v>8918642.25</v>
      </c>
      <c r="H66" s="10">
        <v>0</v>
      </c>
      <c r="I66" s="10">
        <v>460000</v>
      </c>
      <c r="J66" s="10">
        <v>1277113.1200000001</v>
      </c>
      <c r="K66" s="6">
        <v>2459926.8199999998</v>
      </c>
      <c r="L66" s="6">
        <v>2453558.36</v>
      </c>
      <c r="M66" s="27"/>
      <c r="N66" s="26"/>
      <c r="O66" s="26"/>
      <c r="P66" s="27"/>
      <c r="Q66" s="27"/>
      <c r="R66" s="27"/>
      <c r="S66" s="27"/>
      <c r="T66" s="27"/>
      <c r="U66" s="27"/>
      <c r="V66" s="27"/>
      <c r="W66" s="27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6"/>
      <c r="AI66" s="6"/>
    </row>
    <row r="67" spans="1:35" ht="14.1" customHeight="1" x14ac:dyDescent="0.25">
      <c r="A67" s="1" t="s">
        <v>132</v>
      </c>
      <c r="B67" s="1" t="s">
        <v>133</v>
      </c>
      <c r="C67" s="5">
        <f t="shared" si="10"/>
        <v>4240129.8099999996</v>
      </c>
      <c r="D67" s="6">
        <f t="shared" si="11"/>
        <v>1341549.3599999999</v>
      </c>
      <c r="E67" s="10">
        <v>118507.75</v>
      </c>
      <c r="F67" s="10">
        <v>0</v>
      </c>
      <c r="G67" s="10">
        <v>822100</v>
      </c>
      <c r="H67" s="10">
        <v>22375</v>
      </c>
      <c r="I67" s="10">
        <v>156000</v>
      </c>
      <c r="J67" s="10">
        <v>222566.61</v>
      </c>
      <c r="K67" s="6">
        <v>1322051.8799999999</v>
      </c>
      <c r="L67" s="6">
        <v>1576528.57</v>
      </c>
      <c r="M67" s="27"/>
      <c r="N67" s="26"/>
      <c r="O67" s="26"/>
      <c r="P67" s="27"/>
      <c r="Q67" s="27"/>
      <c r="R67" s="27"/>
      <c r="S67" s="27"/>
      <c r="T67" s="27"/>
      <c r="U67" s="27"/>
      <c r="V67" s="27"/>
      <c r="W67" s="27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6"/>
      <c r="AI67" s="6"/>
    </row>
    <row r="68" spans="1:35" ht="14.1" customHeight="1" x14ac:dyDescent="0.25">
      <c r="A68" s="1" t="s">
        <v>134</v>
      </c>
      <c r="B68" s="1" t="s">
        <v>135</v>
      </c>
      <c r="C68" s="5">
        <f t="shared" si="10"/>
        <v>10512860.379999999</v>
      </c>
      <c r="D68" s="6">
        <f t="shared" si="11"/>
        <v>5596966.7999999998</v>
      </c>
      <c r="E68" s="10">
        <v>500625.6</v>
      </c>
      <c r="F68" s="10">
        <v>0</v>
      </c>
      <c r="G68" s="10">
        <v>4453775</v>
      </c>
      <c r="H68" s="10">
        <v>0</v>
      </c>
      <c r="I68" s="10">
        <v>525000</v>
      </c>
      <c r="J68" s="10">
        <v>117566.2</v>
      </c>
      <c r="K68" s="6">
        <v>2003170.15</v>
      </c>
      <c r="L68" s="6">
        <v>2912723.43</v>
      </c>
      <c r="M68" s="27"/>
      <c r="N68" s="26"/>
      <c r="O68" s="26"/>
      <c r="P68" s="27"/>
      <c r="Q68" s="27"/>
      <c r="R68" s="27"/>
      <c r="S68" s="27"/>
      <c r="T68" s="27"/>
      <c r="U68" s="27"/>
      <c r="V68" s="27"/>
      <c r="W68" s="27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6"/>
      <c r="AI68" s="6"/>
    </row>
    <row r="69" spans="1:35" ht="14.1" customHeight="1" x14ac:dyDescent="0.25">
      <c r="A69" s="1" t="s">
        <v>136</v>
      </c>
      <c r="B69" s="1" t="s">
        <v>137</v>
      </c>
      <c r="C69" s="5">
        <f t="shared" si="10"/>
        <v>6765599.9800000004</v>
      </c>
      <c r="D69" s="6">
        <f t="shared" si="11"/>
        <v>2670232.5</v>
      </c>
      <c r="E69" s="10">
        <v>178094.25</v>
      </c>
      <c r="F69" s="10">
        <v>0</v>
      </c>
      <c r="G69" s="10">
        <v>1000000</v>
      </c>
      <c r="H69" s="10">
        <v>0</v>
      </c>
      <c r="I69" s="10">
        <v>714000</v>
      </c>
      <c r="J69" s="10">
        <v>778138.25</v>
      </c>
      <c r="K69" s="6">
        <v>1867276.49</v>
      </c>
      <c r="L69" s="6">
        <v>2228090.9900000002</v>
      </c>
      <c r="M69" s="27"/>
      <c r="N69" s="26"/>
      <c r="O69" s="26"/>
      <c r="P69" s="27"/>
      <c r="Q69" s="27"/>
      <c r="R69" s="27"/>
      <c r="S69" s="27"/>
      <c r="T69" s="27"/>
      <c r="U69" s="27"/>
      <c r="V69" s="27"/>
      <c r="W69" s="27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6"/>
      <c r="AI69" s="6"/>
    </row>
    <row r="70" spans="1:35" ht="14.1" customHeight="1" x14ac:dyDescent="0.25">
      <c r="A70" s="1" t="s">
        <v>138</v>
      </c>
      <c r="B70" s="1" t="s">
        <v>139</v>
      </c>
      <c r="C70" s="5">
        <f t="shared" si="10"/>
        <v>21371842.569999997</v>
      </c>
      <c r="D70" s="6">
        <f t="shared" si="11"/>
        <v>17060410.579999998</v>
      </c>
      <c r="E70" s="10">
        <v>2153718.5299999998</v>
      </c>
      <c r="F70" s="10">
        <v>0</v>
      </c>
      <c r="G70" s="10">
        <v>12812500</v>
      </c>
      <c r="H70" s="10">
        <v>11290</v>
      </c>
      <c r="I70" s="10">
        <v>751500</v>
      </c>
      <c r="J70" s="10">
        <v>1331402.05</v>
      </c>
      <c r="K70" s="6">
        <v>2313974.5</v>
      </c>
      <c r="L70" s="6">
        <v>1997457.49</v>
      </c>
      <c r="M70" s="27"/>
      <c r="N70" s="26"/>
      <c r="O70" s="26"/>
      <c r="P70" s="27"/>
      <c r="Q70" s="27"/>
      <c r="R70" s="27"/>
      <c r="S70" s="27"/>
      <c r="T70" s="27"/>
      <c r="U70" s="27"/>
      <c r="V70" s="27"/>
      <c r="W70" s="27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6"/>
      <c r="AI70" s="6"/>
    </row>
    <row r="71" spans="1:35" ht="14.1" customHeight="1" x14ac:dyDescent="0.25">
      <c r="A71" s="1" t="s">
        <v>140</v>
      </c>
      <c r="B71" s="1" t="s">
        <v>141</v>
      </c>
      <c r="C71" s="5">
        <f t="shared" si="10"/>
        <v>16225362.339999998</v>
      </c>
      <c r="D71" s="6">
        <f t="shared" si="11"/>
        <v>10322393.369999999</v>
      </c>
      <c r="E71" s="10">
        <v>486623.29</v>
      </c>
      <c r="F71" s="10">
        <v>0</v>
      </c>
      <c r="G71" s="10">
        <v>9540650</v>
      </c>
      <c r="H71" s="10">
        <v>0</v>
      </c>
      <c r="I71" s="10">
        <v>107205.8</v>
      </c>
      <c r="J71" s="10">
        <v>187914.28</v>
      </c>
      <c r="K71" s="6">
        <v>4294992.71</v>
      </c>
      <c r="L71" s="6">
        <v>1607976.26</v>
      </c>
      <c r="M71" s="27"/>
      <c r="N71" s="26"/>
      <c r="O71" s="26"/>
      <c r="P71" s="27"/>
      <c r="Q71" s="27"/>
      <c r="R71" s="27"/>
      <c r="S71" s="27"/>
      <c r="T71" s="27"/>
      <c r="U71" s="27"/>
      <c r="V71" s="27"/>
      <c r="W71" s="27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6"/>
      <c r="AI71" s="6"/>
    </row>
    <row r="72" spans="1:35" ht="14.1" customHeight="1" x14ac:dyDescent="0.25">
      <c r="A72" s="1" t="s">
        <v>142</v>
      </c>
      <c r="B72" s="1" t="s">
        <v>143</v>
      </c>
      <c r="C72" s="5">
        <f t="shared" si="10"/>
        <v>16552159.02</v>
      </c>
      <c r="D72" s="6">
        <f t="shared" si="11"/>
        <v>9672452.4800000004</v>
      </c>
      <c r="E72" s="10">
        <v>44972.13</v>
      </c>
      <c r="F72" s="10">
        <v>0</v>
      </c>
      <c r="G72" s="10">
        <v>6568050</v>
      </c>
      <c r="H72" s="10">
        <v>0</v>
      </c>
      <c r="I72" s="10">
        <v>500000</v>
      </c>
      <c r="J72" s="10">
        <v>2559430.35</v>
      </c>
      <c r="K72" s="6">
        <v>2651492.67</v>
      </c>
      <c r="L72" s="6">
        <v>4228213.87</v>
      </c>
      <c r="M72" s="27"/>
      <c r="N72" s="26"/>
      <c r="O72" s="26"/>
      <c r="P72" s="27"/>
      <c r="Q72" s="27"/>
      <c r="R72" s="27"/>
      <c r="S72" s="27"/>
      <c r="T72" s="27"/>
      <c r="U72" s="27"/>
      <c r="V72" s="27"/>
      <c r="W72" s="27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6"/>
      <c r="AI72" s="6"/>
    </row>
    <row r="73" spans="1:35" ht="14.1" customHeight="1" x14ac:dyDescent="0.25">
      <c r="A73" s="1" t="s">
        <v>144</v>
      </c>
      <c r="B73" s="1" t="s">
        <v>145</v>
      </c>
      <c r="C73" s="5">
        <f t="shared" si="10"/>
        <v>13746618.300000001</v>
      </c>
      <c r="D73" s="6">
        <f t="shared" si="11"/>
        <v>7391410.6500000004</v>
      </c>
      <c r="E73" s="10">
        <v>173644.9</v>
      </c>
      <c r="F73" s="10">
        <v>0</v>
      </c>
      <c r="G73" s="10">
        <v>6795200</v>
      </c>
      <c r="H73" s="10">
        <v>0</v>
      </c>
      <c r="I73" s="10">
        <v>240000</v>
      </c>
      <c r="J73" s="10">
        <v>182565.75</v>
      </c>
      <c r="K73" s="6">
        <v>4369614.2699999996</v>
      </c>
      <c r="L73" s="6">
        <v>1985593.38</v>
      </c>
      <c r="M73" s="27"/>
      <c r="N73" s="26"/>
      <c r="O73" s="26"/>
      <c r="P73" s="27"/>
      <c r="Q73" s="27"/>
      <c r="R73" s="27"/>
      <c r="S73" s="27"/>
      <c r="T73" s="27"/>
      <c r="U73" s="27"/>
      <c r="V73" s="27"/>
      <c r="W73" s="27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6"/>
      <c r="AI73" s="6"/>
    </row>
    <row r="74" spans="1:35" ht="14.1" customHeight="1" x14ac:dyDescent="0.25">
      <c r="A74" s="1" t="s">
        <v>146</v>
      </c>
      <c r="B74" s="1" t="s">
        <v>147</v>
      </c>
      <c r="C74" s="5">
        <f t="shared" si="10"/>
        <v>15956071.729999999</v>
      </c>
      <c r="D74" s="6">
        <f t="shared" si="11"/>
        <v>10238224.959999999</v>
      </c>
      <c r="E74" s="10">
        <v>239459.75</v>
      </c>
      <c r="F74" s="10">
        <v>1028923.86</v>
      </c>
      <c r="G74" s="10">
        <v>8470450</v>
      </c>
      <c r="H74" s="10">
        <v>0</v>
      </c>
      <c r="I74" s="10">
        <v>270000</v>
      </c>
      <c r="J74" s="10">
        <v>229391.35</v>
      </c>
      <c r="K74" s="6">
        <v>2887937.85</v>
      </c>
      <c r="L74" s="6">
        <v>2829908.92</v>
      </c>
      <c r="M74" s="27"/>
      <c r="N74" s="26"/>
      <c r="O74" s="26"/>
      <c r="P74" s="27"/>
      <c r="Q74" s="27"/>
      <c r="R74" s="27"/>
      <c r="S74" s="27"/>
      <c r="T74" s="27"/>
      <c r="U74" s="27"/>
      <c r="V74" s="27"/>
      <c r="W74" s="27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6"/>
      <c r="AI74" s="6"/>
    </row>
    <row r="75" spans="1:35" ht="14.1" customHeight="1" x14ac:dyDescent="0.25">
      <c r="A75" s="1" t="s">
        <v>148</v>
      </c>
      <c r="B75" s="1" t="s">
        <v>149</v>
      </c>
      <c r="C75" s="5">
        <f t="shared" si="10"/>
        <v>15478474.48</v>
      </c>
      <c r="D75" s="6">
        <f t="shared" si="11"/>
        <v>10742482.619999999</v>
      </c>
      <c r="E75" s="10">
        <v>838107.27</v>
      </c>
      <c r="F75" s="10">
        <v>0</v>
      </c>
      <c r="G75" s="10">
        <v>8279900</v>
      </c>
      <c r="H75" s="10">
        <v>250830.65</v>
      </c>
      <c r="I75" s="10">
        <v>917709</v>
      </c>
      <c r="J75" s="10">
        <v>455935.7</v>
      </c>
      <c r="K75" s="6">
        <v>2718775.63</v>
      </c>
      <c r="L75" s="6">
        <v>2017216.23</v>
      </c>
      <c r="M75" s="27"/>
      <c r="N75" s="26"/>
      <c r="O75" s="26"/>
      <c r="P75" s="27"/>
      <c r="Q75" s="27"/>
      <c r="R75" s="27"/>
      <c r="S75" s="27"/>
      <c r="T75" s="27"/>
      <c r="U75" s="27"/>
      <c r="V75" s="27"/>
      <c r="W75" s="27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6"/>
      <c r="AI75" s="6"/>
    </row>
    <row r="76" spans="1:35" ht="14.1" customHeight="1" x14ac:dyDescent="0.25">
      <c r="A76" s="1" t="s">
        <v>150</v>
      </c>
      <c r="B76" s="1" t="s">
        <v>151</v>
      </c>
      <c r="C76" s="5">
        <f t="shared" si="10"/>
        <v>15544158.539999999</v>
      </c>
      <c r="D76" s="6">
        <f t="shared" si="11"/>
        <v>11631578.09</v>
      </c>
      <c r="E76" s="10">
        <v>361509.51</v>
      </c>
      <c r="F76" s="10">
        <v>0</v>
      </c>
      <c r="G76" s="10">
        <v>10214123</v>
      </c>
      <c r="H76" s="10">
        <v>163389.82999999999</v>
      </c>
      <c r="I76" s="10">
        <v>685804.2</v>
      </c>
      <c r="J76" s="10">
        <v>206751.55</v>
      </c>
      <c r="K76" s="6">
        <v>2173951.0099999998</v>
      </c>
      <c r="L76" s="6">
        <v>1738629.44</v>
      </c>
      <c r="M76" s="27"/>
      <c r="N76" s="26"/>
      <c r="O76" s="26"/>
      <c r="P76" s="27"/>
      <c r="Q76" s="27"/>
      <c r="R76" s="27"/>
      <c r="S76" s="27"/>
      <c r="T76" s="27"/>
      <c r="U76" s="27"/>
      <c r="V76" s="27"/>
      <c r="W76" s="27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6"/>
      <c r="AI76" s="6"/>
    </row>
    <row r="77" spans="1:35" ht="14.1" customHeight="1" x14ac:dyDescent="0.25">
      <c r="A77" s="1">
        <v>2163</v>
      </c>
      <c r="B77" s="1" t="s">
        <v>422</v>
      </c>
      <c r="C77" s="5">
        <f t="shared" si="10"/>
        <v>36948821.07</v>
      </c>
      <c r="D77" s="6">
        <f t="shared" si="11"/>
        <v>28167629.16</v>
      </c>
      <c r="E77" s="10">
        <v>1276202.8999999999</v>
      </c>
      <c r="F77" s="10">
        <v>0</v>
      </c>
      <c r="G77" s="10">
        <v>24254218.440000001</v>
      </c>
      <c r="H77" s="10">
        <v>15885.51</v>
      </c>
      <c r="I77" s="10">
        <v>866124</v>
      </c>
      <c r="J77" s="10">
        <v>1755198.31</v>
      </c>
      <c r="K77" s="6">
        <v>5064316.04</v>
      </c>
      <c r="L77" s="6">
        <v>3716875.87</v>
      </c>
      <c r="M77" s="27"/>
      <c r="N77" s="26"/>
      <c r="O77" s="26"/>
      <c r="P77" s="27"/>
      <c r="Q77" s="27"/>
      <c r="R77" s="27"/>
      <c r="S77" s="27"/>
      <c r="T77" s="27"/>
      <c r="U77" s="27"/>
      <c r="V77" s="27"/>
      <c r="W77" s="27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6"/>
      <c r="AI77" s="6"/>
    </row>
    <row r="78" spans="1:35" ht="14.1" customHeight="1" x14ac:dyDescent="0.25">
      <c r="C78" s="5"/>
      <c r="D78" s="6"/>
      <c r="E78" s="10"/>
      <c r="F78" s="10"/>
      <c r="G78" s="10"/>
      <c r="H78" s="10"/>
      <c r="I78" s="10"/>
      <c r="J78" s="10"/>
      <c r="K78" s="6"/>
      <c r="L78" s="6"/>
      <c r="M78" s="27"/>
      <c r="N78" s="26"/>
      <c r="O78" s="26"/>
      <c r="P78" s="27"/>
      <c r="Q78" s="27"/>
      <c r="R78" s="27"/>
      <c r="S78" s="27"/>
      <c r="T78" s="27"/>
      <c r="U78" s="27"/>
      <c r="V78" s="27"/>
      <c r="W78" s="27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6"/>
      <c r="AI78" s="6"/>
    </row>
    <row r="79" spans="1:35" s="2" customFormat="1" ht="14.1" customHeight="1" x14ac:dyDescent="0.25">
      <c r="B79" s="2" t="s">
        <v>152</v>
      </c>
      <c r="C79" s="5">
        <f t="shared" ref="C79:L79" si="12">SUM(C80:C107)</f>
        <v>1055433152.7900002</v>
      </c>
      <c r="D79" s="5">
        <f t="shared" si="12"/>
        <v>741506833.51000011</v>
      </c>
      <c r="E79" s="9">
        <f t="shared" si="12"/>
        <v>33525520.32</v>
      </c>
      <c r="F79" s="9">
        <f t="shared" si="12"/>
        <v>6356158.0999999996</v>
      </c>
      <c r="G79" s="9">
        <f t="shared" si="12"/>
        <v>488855044.44</v>
      </c>
      <c r="H79" s="9">
        <f t="shared" si="12"/>
        <v>46331499.220000014</v>
      </c>
      <c r="I79" s="9">
        <f t="shared" si="12"/>
        <v>98311831.579999998</v>
      </c>
      <c r="J79" s="9">
        <f t="shared" si="12"/>
        <v>68126779.849999979</v>
      </c>
      <c r="K79" s="5">
        <f t="shared" si="12"/>
        <v>177833346.73000002</v>
      </c>
      <c r="L79" s="5">
        <f t="shared" si="12"/>
        <v>136092972.55000001</v>
      </c>
      <c r="M79" s="24"/>
      <c r="N79" s="25"/>
      <c r="O79" s="25"/>
      <c r="P79" s="24"/>
      <c r="Q79" s="24"/>
      <c r="R79" s="24"/>
      <c r="S79" s="24"/>
      <c r="T79" s="24"/>
      <c r="U79" s="24"/>
      <c r="V79" s="24"/>
      <c r="W79" s="24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5"/>
      <c r="AI79" s="5"/>
    </row>
    <row r="80" spans="1:35" ht="14.1" customHeight="1" x14ac:dyDescent="0.25">
      <c r="A80" s="1" t="s">
        <v>153</v>
      </c>
      <c r="B80" s="1" t="s">
        <v>154</v>
      </c>
      <c r="C80" s="5">
        <f t="shared" ref="C80:C107" si="13">SUM(D80,K80:L80)</f>
        <v>9497979.0300000012</v>
      </c>
      <c r="D80" s="6">
        <f t="shared" ref="D80:D107" si="14">SUM(E80:J80)</f>
        <v>5419766.3400000008</v>
      </c>
      <c r="E80" s="10">
        <v>250321.4</v>
      </c>
      <c r="F80" s="10">
        <v>0</v>
      </c>
      <c r="G80" s="10">
        <v>4341720</v>
      </c>
      <c r="H80" s="10">
        <v>402052.19</v>
      </c>
      <c r="I80" s="10">
        <v>157750</v>
      </c>
      <c r="J80" s="10">
        <v>267922.75</v>
      </c>
      <c r="K80" s="6">
        <v>1863025.43</v>
      </c>
      <c r="L80" s="6">
        <v>2215187.2599999998</v>
      </c>
      <c r="M80" s="27"/>
      <c r="N80" s="26"/>
      <c r="O80" s="26"/>
      <c r="P80" s="27"/>
      <c r="Q80" s="27"/>
      <c r="R80" s="27"/>
      <c r="S80" s="27"/>
      <c r="T80" s="27"/>
      <c r="U80" s="27"/>
      <c r="V80" s="27"/>
      <c r="W80" s="27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6"/>
      <c r="AI80" s="6"/>
    </row>
    <row r="81" spans="1:35" ht="14.1" customHeight="1" x14ac:dyDescent="0.25">
      <c r="A81" s="1" t="s">
        <v>155</v>
      </c>
      <c r="B81" s="1" t="s">
        <v>156</v>
      </c>
      <c r="C81" s="5">
        <f t="shared" si="13"/>
        <v>7484229.8799999999</v>
      </c>
      <c r="D81" s="6">
        <f t="shared" si="14"/>
        <v>4593372.5999999996</v>
      </c>
      <c r="E81" s="10">
        <v>367808.75</v>
      </c>
      <c r="F81" s="10">
        <v>0</v>
      </c>
      <c r="G81" s="10">
        <v>3878814.05</v>
      </c>
      <c r="H81" s="10">
        <v>0</v>
      </c>
      <c r="I81" s="10">
        <v>190231.75</v>
      </c>
      <c r="J81" s="10">
        <v>156518.04999999999</v>
      </c>
      <c r="K81" s="6">
        <v>1367917.9</v>
      </c>
      <c r="L81" s="6">
        <v>1522939.38</v>
      </c>
      <c r="M81" s="27"/>
      <c r="N81" s="26"/>
      <c r="O81" s="26"/>
      <c r="P81" s="27"/>
      <c r="Q81" s="27"/>
      <c r="R81" s="27"/>
      <c r="S81" s="27"/>
      <c r="T81" s="27"/>
      <c r="U81" s="27"/>
      <c r="V81" s="27"/>
      <c r="W81" s="27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6"/>
      <c r="AI81" s="6"/>
    </row>
    <row r="82" spans="1:35" ht="14.1" customHeight="1" x14ac:dyDescent="0.25">
      <c r="A82" s="1" t="s">
        <v>157</v>
      </c>
      <c r="B82" s="1" t="s">
        <v>158</v>
      </c>
      <c r="C82" s="5">
        <f t="shared" si="13"/>
        <v>24243907.379999999</v>
      </c>
      <c r="D82" s="6">
        <f t="shared" si="14"/>
        <v>17639333.879999999</v>
      </c>
      <c r="E82" s="10">
        <v>477554.22</v>
      </c>
      <c r="F82" s="10">
        <v>0</v>
      </c>
      <c r="G82" s="10">
        <v>15634000</v>
      </c>
      <c r="H82" s="10">
        <v>0</v>
      </c>
      <c r="I82" s="10">
        <v>468279.11</v>
      </c>
      <c r="J82" s="10">
        <v>1059500.55</v>
      </c>
      <c r="K82" s="6">
        <v>2221765.62</v>
      </c>
      <c r="L82" s="6">
        <v>4382807.88</v>
      </c>
      <c r="M82" s="27"/>
      <c r="N82" s="26"/>
      <c r="O82" s="26"/>
      <c r="P82" s="27"/>
      <c r="Q82" s="27"/>
      <c r="R82" s="27"/>
      <c r="S82" s="27"/>
      <c r="T82" s="27"/>
      <c r="U82" s="27"/>
      <c r="V82" s="27"/>
      <c r="W82" s="27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6"/>
      <c r="AI82" s="6"/>
    </row>
    <row r="83" spans="1:35" ht="14.1" customHeight="1" x14ac:dyDescent="0.25">
      <c r="A83" s="1" t="s">
        <v>159</v>
      </c>
      <c r="B83" s="1" t="s">
        <v>160</v>
      </c>
      <c r="C83" s="5">
        <f t="shared" si="13"/>
        <v>35838361.299999997</v>
      </c>
      <c r="D83" s="6">
        <f t="shared" si="14"/>
        <v>27065393.329999998</v>
      </c>
      <c r="E83" s="10">
        <v>829482.82</v>
      </c>
      <c r="F83" s="10">
        <v>0</v>
      </c>
      <c r="G83" s="10">
        <v>17500000</v>
      </c>
      <c r="H83" s="10">
        <v>0</v>
      </c>
      <c r="I83" s="10">
        <v>7585373.6500000004</v>
      </c>
      <c r="J83" s="10">
        <v>1150536.8600000001</v>
      </c>
      <c r="K83" s="6">
        <v>8772967.9700000007</v>
      </c>
      <c r="L83" s="6">
        <v>0</v>
      </c>
      <c r="M83" s="27"/>
      <c r="N83" s="26"/>
      <c r="O83" s="26"/>
      <c r="P83" s="27"/>
      <c r="Q83" s="27"/>
      <c r="R83" s="27"/>
      <c r="S83" s="27"/>
      <c r="T83" s="27"/>
      <c r="U83" s="27"/>
      <c r="V83" s="27"/>
      <c r="W83" s="27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6"/>
      <c r="AI83" s="6"/>
    </row>
    <row r="84" spans="1:35" ht="14.1" customHeight="1" x14ac:dyDescent="0.25">
      <c r="A84" s="1" t="s">
        <v>161</v>
      </c>
      <c r="B84" s="1" t="s">
        <v>162</v>
      </c>
      <c r="C84" s="5">
        <f t="shared" si="13"/>
        <v>6029808.3300000001</v>
      </c>
      <c r="D84" s="6">
        <f t="shared" si="14"/>
        <v>3995207.4000000004</v>
      </c>
      <c r="E84" s="10">
        <v>8931.1</v>
      </c>
      <c r="F84" s="10">
        <v>0</v>
      </c>
      <c r="G84" s="10">
        <v>3360000</v>
      </c>
      <c r="H84" s="10">
        <v>0</v>
      </c>
      <c r="I84" s="10">
        <v>210631.85</v>
      </c>
      <c r="J84" s="10">
        <v>415644.45</v>
      </c>
      <c r="K84" s="6">
        <v>1006560.58</v>
      </c>
      <c r="L84" s="6">
        <v>1028040.35</v>
      </c>
      <c r="M84" s="27"/>
      <c r="N84" s="26"/>
      <c r="O84" s="26"/>
      <c r="P84" s="27"/>
      <c r="Q84" s="27"/>
      <c r="R84" s="27"/>
      <c r="S84" s="27"/>
      <c r="T84" s="27"/>
      <c r="U84" s="27"/>
      <c r="V84" s="27"/>
      <c r="W84" s="27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6"/>
      <c r="AI84" s="6"/>
    </row>
    <row r="85" spans="1:35" ht="14.1" customHeight="1" x14ac:dyDescent="0.25">
      <c r="A85" s="1" t="s">
        <v>163</v>
      </c>
      <c r="B85" s="1" t="s">
        <v>164</v>
      </c>
      <c r="C85" s="5">
        <f t="shared" si="13"/>
        <v>29900224.850000001</v>
      </c>
      <c r="D85" s="6">
        <f t="shared" si="14"/>
        <v>19391721.800000001</v>
      </c>
      <c r="E85" s="10">
        <v>68596.800000000003</v>
      </c>
      <c r="F85" s="10">
        <v>0</v>
      </c>
      <c r="G85" s="10">
        <v>17210700</v>
      </c>
      <c r="H85" s="10">
        <v>0</v>
      </c>
      <c r="I85" s="10">
        <v>978666.45</v>
      </c>
      <c r="J85" s="10">
        <v>1133758.55</v>
      </c>
      <c r="K85" s="6">
        <v>6177309.1299999999</v>
      </c>
      <c r="L85" s="6">
        <v>4331193.92</v>
      </c>
      <c r="M85" s="27"/>
      <c r="N85" s="26"/>
      <c r="O85" s="26"/>
      <c r="P85" s="27"/>
      <c r="Q85" s="27"/>
      <c r="R85" s="27"/>
      <c r="S85" s="27"/>
      <c r="T85" s="27"/>
      <c r="U85" s="27"/>
      <c r="V85" s="27"/>
      <c r="W85" s="27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6"/>
      <c r="AI85" s="6"/>
    </row>
    <row r="86" spans="1:35" ht="14.1" customHeight="1" x14ac:dyDescent="0.25">
      <c r="A86" s="1" t="s">
        <v>165</v>
      </c>
      <c r="B86" s="1" t="s">
        <v>166</v>
      </c>
      <c r="C86" s="5">
        <f t="shared" si="13"/>
        <v>13903957.280000001</v>
      </c>
      <c r="D86" s="6">
        <f t="shared" si="14"/>
        <v>5893249.2400000002</v>
      </c>
      <c r="E86" s="10">
        <v>753959.53</v>
      </c>
      <c r="F86" s="10">
        <v>0</v>
      </c>
      <c r="G86" s="10">
        <v>4748750</v>
      </c>
      <c r="H86" s="10">
        <v>82745.759999999995</v>
      </c>
      <c r="I86" s="10">
        <v>80000</v>
      </c>
      <c r="J86" s="10">
        <v>227793.95</v>
      </c>
      <c r="K86" s="6">
        <v>3763823.24</v>
      </c>
      <c r="L86" s="6">
        <v>4246884.8</v>
      </c>
      <c r="M86" s="27"/>
      <c r="N86" s="26"/>
      <c r="O86" s="26"/>
      <c r="P86" s="27"/>
      <c r="Q86" s="27"/>
      <c r="R86" s="27"/>
      <c r="S86" s="27"/>
      <c r="T86" s="27"/>
      <c r="U86" s="27"/>
      <c r="V86" s="27"/>
      <c r="W86" s="27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6"/>
      <c r="AI86" s="6"/>
    </row>
    <row r="87" spans="1:35" ht="14.1" customHeight="1" x14ac:dyDescent="0.25">
      <c r="A87" s="1" t="s">
        <v>167</v>
      </c>
      <c r="B87" s="1" t="s">
        <v>168</v>
      </c>
      <c r="C87" s="5">
        <f t="shared" si="13"/>
        <v>8827532.1799999997</v>
      </c>
      <c r="D87" s="6">
        <f t="shared" si="14"/>
        <v>3831298.05</v>
      </c>
      <c r="E87" s="10">
        <v>57433.5</v>
      </c>
      <c r="F87" s="10">
        <v>0</v>
      </c>
      <c r="G87" s="10">
        <v>2844003.2</v>
      </c>
      <c r="H87" s="10">
        <v>0</v>
      </c>
      <c r="I87" s="10">
        <v>501239.3</v>
      </c>
      <c r="J87" s="10">
        <v>428622.05</v>
      </c>
      <c r="K87" s="6">
        <v>2589413.19</v>
      </c>
      <c r="L87" s="6">
        <v>2406820.94</v>
      </c>
      <c r="M87" s="27"/>
      <c r="N87" s="26"/>
      <c r="O87" s="26"/>
      <c r="P87" s="27"/>
      <c r="Q87" s="27"/>
      <c r="R87" s="27"/>
      <c r="S87" s="27"/>
      <c r="T87" s="27"/>
      <c r="U87" s="27"/>
      <c r="V87" s="27"/>
      <c r="W87" s="27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6"/>
      <c r="AI87" s="6"/>
    </row>
    <row r="88" spans="1:35" ht="14.1" customHeight="1" x14ac:dyDescent="0.25">
      <c r="A88" s="1" t="s">
        <v>169</v>
      </c>
      <c r="B88" s="1" t="s">
        <v>170</v>
      </c>
      <c r="C88" s="5">
        <f t="shared" si="13"/>
        <v>10453829.770000001</v>
      </c>
      <c r="D88" s="6">
        <f t="shared" si="14"/>
        <v>336995.17</v>
      </c>
      <c r="E88" s="10">
        <v>4034.3</v>
      </c>
      <c r="F88" s="10">
        <v>0</v>
      </c>
      <c r="G88" s="10">
        <v>0</v>
      </c>
      <c r="H88" s="10">
        <v>150000</v>
      </c>
      <c r="I88" s="10">
        <v>111590</v>
      </c>
      <c r="J88" s="10">
        <v>71370.87</v>
      </c>
      <c r="K88" s="6">
        <v>9503611.0500000007</v>
      </c>
      <c r="L88" s="6">
        <v>613223.55000000005</v>
      </c>
      <c r="M88" s="27"/>
      <c r="N88" s="26"/>
      <c r="O88" s="26"/>
      <c r="P88" s="27"/>
      <c r="Q88" s="27"/>
      <c r="R88" s="27"/>
      <c r="S88" s="27"/>
      <c r="T88" s="27"/>
      <c r="U88" s="27"/>
      <c r="V88" s="27"/>
      <c r="W88" s="27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6"/>
      <c r="AI88" s="6"/>
    </row>
    <row r="89" spans="1:35" ht="14.1" customHeight="1" x14ac:dyDescent="0.25">
      <c r="A89" s="1" t="s">
        <v>171</v>
      </c>
      <c r="B89" s="1" t="s">
        <v>172</v>
      </c>
      <c r="C89" s="5">
        <f t="shared" si="13"/>
        <v>437175256.63999999</v>
      </c>
      <c r="D89" s="6">
        <f t="shared" si="14"/>
        <v>348119895.48000002</v>
      </c>
      <c r="E89" s="10">
        <v>14439200.220000001</v>
      </c>
      <c r="F89" s="10">
        <v>0</v>
      </c>
      <c r="G89" s="10">
        <v>176000000</v>
      </c>
      <c r="H89" s="10">
        <v>45417578.700000003</v>
      </c>
      <c r="I89" s="10">
        <v>66004000</v>
      </c>
      <c r="J89" s="10">
        <v>46259116.560000002</v>
      </c>
      <c r="K89" s="6">
        <v>38019507.009999998</v>
      </c>
      <c r="L89" s="6">
        <v>51035854.149999999</v>
      </c>
      <c r="M89" s="27"/>
      <c r="N89" s="26"/>
      <c r="O89" s="26"/>
      <c r="P89" s="27"/>
      <c r="Q89" s="27"/>
      <c r="R89" s="27"/>
      <c r="S89" s="27"/>
      <c r="T89" s="27"/>
      <c r="U89" s="27"/>
      <c r="V89" s="27"/>
      <c r="W89" s="27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6"/>
      <c r="AI89" s="6"/>
    </row>
    <row r="90" spans="1:35" ht="14.1" customHeight="1" x14ac:dyDescent="0.25">
      <c r="A90" s="1" t="s">
        <v>173</v>
      </c>
      <c r="B90" s="1" t="s">
        <v>174</v>
      </c>
      <c r="C90" s="5">
        <f t="shared" si="13"/>
        <v>36096381.609999999</v>
      </c>
      <c r="D90" s="6">
        <f t="shared" si="14"/>
        <v>25896977.66</v>
      </c>
      <c r="E90" s="10">
        <v>627770.86</v>
      </c>
      <c r="F90" s="10">
        <v>0</v>
      </c>
      <c r="G90" s="10">
        <v>21636219.190000001</v>
      </c>
      <c r="H90" s="10">
        <v>237000</v>
      </c>
      <c r="I90" s="10">
        <v>1330000</v>
      </c>
      <c r="J90" s="10">
        <v>2065987.61</v>
      </c>
      <c r="K90" s="6">
        <v>4690563.7</v>
      </c>
      <c r="L90" s="6">
        <v>5508840.25</v>
      </c>
      <c r="M90" s="27"/>
      <c r="N90" s="26"/>
      <c r="O90" s="26"/>
      <c r="P90" s="27"/>
      <c r="Q90" s="27"/>
      <c r="R90" s="27"/>
      <c r="S90" s="27"/>
      <c r="T90" s="27"/>
      <c r="U90" s="27"/>
      <c r="V90" s="27"/>
      <c r="W90" s="27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6"/>
      <c r="AI90" s="6"/>
    </row>
    <row r="91" spans="1:35" ht="14.1" customHeight="1" x14ac:dyDescent="0.25">
      <c r="A91" s="1" t="s">
        <v>175</v>
      </c>
      <c r="B91" s="1" t="s">
        <v>176</v>
      </c>
      <c r="C91" s="5">
        <f t="shared" si="13"/>
        <v>45437371</v>
      </c>
      <c r="D91" s="6">
        <f t="shared" si="14"/>
        <v>20676199</v>
      </c>
      <c r="E91" s="10">
        <v>917919</v>
      </c>
      <c r="F91" s="10">
        <v>0</v>
      </c>
      <c r="G91" s="10">
        <v>16380000</v>
      </c>
      <c r="H91" s="10">
        <v>0</v>
      </c>
      <c r="I91" s="10">
        <v>2717328</v>
      </c>
      <c r="J91" s="10">
        <v>660952</v>
      </c>
      <c r="K91" s="6">
        <v>20673953</v>
      </c>
      <c r="L91" s="6">
        <v>4087219</v>
      </c>
      <c r="M91" s="27"/>
      <c r="N91" s="26"/>
      <c r="O91" s="26"/>
      <c r="P91" s="27"/>
      <c r="Q91" s="27"/>
      <c r="R91" s="27"/>
      <c r="S91" s="27"/>
      <c r="T91" s="27"/>
      <c r="U91" s="27"/>
      <c r="V91" s="27"/>
      <c r="W91" s="27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6"/>
      <c r="AI91" s="6"/>
    </row>
    <row r="92" spans="1:35" ht="14.1" customHeight="1" x14ac:dyDescent="0.25">
      <c r="A92" s="1" t="s">
        <v>177</v>
      </c>
      <c r="B92" s="1" t="s">
        <v>178</v>
      </c>
      <c r="C92" s="5">
        <f t="shared" si="13"/>
        <v>13274837.530000001</v>
      </c>
      <c r="D92" s="6">
        <f t="shared" si="14"/>
        <v>3370433.26</v>
      </c>
      <c r="E92" s="10">
        <v>114180.01</v>
      </c>
      <c r="F92" s="10">
        <v>0</v>
      </c>
      <c r="G92" s="10">
        <v>2220000</v>
      </c>
      <c r="H92" s="10">
        <v>0</v>
      </c>
      <c r="I92" s="10">
        <v>575589.44999999995</v>
      </c>
      <c r="J92" s="10">
        <v>460663.8</v>
      </c>
      <c r="K92" s="6">
        <v>4805788.53</v>
      </c>
      <c r="L92" s="6">
        <v>5098615.74</v>
      </c>
      <c r="M92" s="27"/>
      <c r="N92" s="26"/>
      <c r="O92" s="26"/>
      <c r="P92" s="27"/>
      <c r="Q92" s="27"/>
      <c r="R92" s="27"/>
      <c r="S92" s="27"/>
      <c r="T92" s="27"/>
      <c r="U92" s="27"/>
      <c r="V92" s="27"/>
      <c r="W92" s="27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6"/>
      <c r="AI92" s="6"/>
    </row>
    <row r="93" spans="1:35" ht="14.1" customHeight="1" x14ac:dyDescent="0.25">
      <c r="A93" s="1" t="s">
        <v>179</v>
      </c>
      <c r="B93" s="1" t="s">
        <v>180</v>
      </c>
      <c r="C93" s="5">
        <f t="shared" si="13"/>
        <v>70778164.189999998</v>
      </c>
      <c r="D93" s="6">
        <f t="shared" si="14"/>
        <v>53722946.530000009</v>
      </c>
      <c r="E93" s="10">
        <v>4698028.9800000004</v>
      </c>
      <c r="F93" s="10">
        <v>0</v>
      </c>
      <c r="G93" s="10">
        <v>41940000</v>
      </c>
      <c r="H93" s="10">
        <v>0</v>
      </c>
      <c r="I93" s="10">
        <v>4664130.2</v>
      </c>
      <c r="J93" s="10">
        <v>2420787.35</v>
      </c>
      <c r="K93" s="6">
        <v>7292047.9800000004</v>
      </c>
      <c r="L93" s="6">
        <v>9763169.6799999997</v>
      </c>
      <c r="M93" s="27"/>
      <c r="N93" s="26"/>
      <c r="O93" s="26"/>
      <c r="P93" s="27"/>
      <c r="Q93" s="27"/>
      <c r="R93" s="27"/>
      <c r="S93" s="27"/>
      <c r="T93" s="27"/>
      <c r="U93" s="27"/>
      <c r="V93" s="27"/>
      <c r="W93" s="27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6"/>
      <c r="AI93" s="6"/>
    </row>
    <row r="94" spans="1:35" ht="14.1" customHeight="1" x14ac:dyDescent="0.25">
      <c r="A94" s="1" t="s">
        <v>181</v>
      </c>
      <c r="B94" s="1" t="s">
        <v>182</v>
      </c>
      <c r="C94" s="5">
        <f t="shared" si="13"/>
        <v>9004143.1399999987</v>
      </c>
      <c r="D94" s="6">
        <f t="shared" si="14"/>
        <v>2687191.78</v>
      </c>
      <c r="E94" s="10">
        <v>528830.77</v>
      </c>
      <c r="F94" s="10">
        <v>3476.5</v>
      </c>
      <c r="G94" s="10">
        <v>1000000</v>
      </c>
      <c r="H94" s="10">
        <v>21837.06</v>
      </c>
      <c r="I94" s="10">
        <v>998269.9</v>
      </c>
      <c r="J94" s="10">
        <v>134777.54999999999</v>
      </c>
      <c r="K94" s="6">
        <v>3175622.76</v>
      </c>
      <c r="L94" s="6">
        <v>3141328.6</v>
      </c>
      <c r="M94" s="27"/>
      <c r="N94" s="26"/>
      <c r="O94" s="26"/>
      <c r="P94" s="27"/>
      <c r="Q94" s="27"/>
      <c r="R94" s="27"/>
      <c r="S94" s="27"/>
      <c r="T94" s="27"/>
      <c r="U94" s="27"/>
      <c r="V94" s="27"/>
      <c r="W94" s="27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6"/>
      <c r="AI94" s="6"/>
    </row>
    <row r="95" spans="1:35" ht="14.1" customHeight="1" x14ac:dyDescent="0.25">
      <c r="A95" s="1" t="s">
        <v>183</v>
      </c>
      <c r="B95" s="1" t="s">
        <v>184</v>
      </c>
      <c r="C95" s="5">
        <f t="shared" si="13"/>
        <v>21170269.34</v>
      </c>
      <c r="D95" s="6">
        <f t="shared" si="14"/>
        <v>16613217.75</v>
      </c>
      <c r="E95" s="10">
        <v>660846.78</v>
      </c>
      <c r="F95" s="10">
        <v>0</v>
      </c>
      <c r="G95" s="10">
        <v>14370000</v>
      </c>
      <c r="H95" s="10">
        <v>0</v>
      </c>
      <c r="I95" s="10">
        <v>680800</v>
      </c>
      <c r="J95" s="10">
        <v>901570.97</v>
      </c>
      <c r="K95" s="6">
        <v>1778363.8</v>
      </c>
      <c r="L95" s="6">
        <v>2778687.79</v>
      </c>
      <c r="M95" s="27"/>
      <c r="N95" s="26"/>
      <c r="O95" s="26"/>
      <c r="P95" s="27"/>
      <c r="Q95" s="27"/>
      <c r="R95" s="27"/>
      <c r="S95" s="27"/>
      <c r="T95" s="27"/>
      <c r="U95" s="27"/>
      <c r="V95" s="27"/>
      <c r="W95" s="27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6"/>
      <c r="AI95" s="6"/>
    </row>
    <row r="96" spans="1:35" ht="14.1" customHeight="1" x14ac:dyDescent="0.25">
      <c r="A96" s="1" t="s">
        <v>185</v>
      </c>
      <c r="B96" s="1" t="s">
        <v>186</v>
      </c>
      <c r="C96" s="5">
        <f t="shared" si="13"/>
        <v>2666795.61</v>
      </c>
      <c r="D96" s="6">
        <f t="shared" si="14"/>
        <v>247642.46</v>
      </c>
      <c r="E96" s="10">
        <v>158915.65</v>
      </c>
      <c r="F96" s="10">
        <v>0</v>
      </c>
      <c r="G96" s="10">
        <v>0</v>
      </c>
      <c r="H96" s="10">
        <v>10636.31</v>
      </c>
      <c r="I96" s="10">
        <v>13792.35</v>
      </c>
      <c r="J96" s="10">
        <v>64298.15</v>
      </c>
      <c r="K96" s="6">
        <v>1208845.25</v>
      </c>
      <c r="L96" s="6">
        <v>1210307.8999999999</v>
      </c>
      <c r="M96" s="27"/>
      <c r="N96" s="26"/>
      <c r="O96" s="26"/>
      <c r="P96" s="27"/>
      <c r="Q96" s="27"/>
      <c r="R96" s="27"/>
      <c r="S96" s="27"/>
      <c r="T96" s="27"/>
      <c r="U96" s="27"/>
      <c r="V96" s="27"/>
      <c r="W96" s="27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6"/>
      <c r="AI96" s="6"/>
    </row>
    <row r="97" spans="1:35" ht="14.1" customHeight="1" x14ac:dyDescent="0.25">
      <c r="A97" s="1" t="s">
        <v>187</v>
      </c>
      <c r="B97" s="1" t="s">
        <v>188</v>
      </c>
      <c r="C97" s="5">
        <f t="shared" si="13"/>
        <v>5778922.7599999998</v>
      </c>
      <c r="D97" s="6">
        <f t="shared" si="14"/>
        <v>2814975.44</v>
      </c>
      <c r="E97" s="10">
        <v>175641.94</v>
      </c>
      <c r="F97" s="10">
        <v>0</v>
      </c>
      <c r="G97" s="10">
        <v>2164080</v>
      </c>
      <c r="H97" s="10">
        <v>0</v>
      </c>
      <c r="I97" s="10">
        <v>165000</v>
      </c>
      <c r="J97" s="10">
        <v>310253.5</v>
      </c>
      <c r="K97" s="6">
        <v>995124.24</v>
      </c>
      <c r="L97" s="6">
        <v>1968823.08</v>
      </c>
      <c r="M97" s="27"/>
      <c r="N97" s="26"/>
      <c r="O97" s="26"/>
      <c r="P97" s="27"/>
      <c r="Q97" s="27"/>
      <c r="R97" s="27"/>
      <c r="S97" s="27"/>
      <c r="T97" s="27"/>
      <c r="U97" s="27"/>
      <c r="V97" s="27"/>
      <c r="W97" s="27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6"/>
      <c r="AI97" s="6"/>
    </row>
    <row r="98" spans="1:35" ht="14.1" customHeight="1" x14ac:dyDescent="0.25">
      <c r="A98" s="1" t="s">
        <v>189</v>
      </c>
      <c r="B98" s="1" t="s">
        <v>190</v>
      </c>
      <c r="C98" s="5">
        <f t="shared" si="13"/>
        <v>24389369.82</v>
      </c>
      <c r="D98" s="6">
        <f t="shared" si="14"/>
        <v>9035583.4299999997</v>
      </c>
      <c r="E98" s="10">
        <v>820110.85</v>
      </c>
      <c r="F98" s="10">
        <v>0</v>
      </c>
      <c r="G98" s="10">
        <v>6647900</v>
      </c>
      <c r="H98" s="10">
        <v>0</v>
      </c>
      <c r="I98" s="10">
        <v>460000</v>
      </c>
      <c r="J98" s="10">
        <v>1107572.58</v>
      </c>
      <c r="K98" s="6">
        <v>8689337.2899999991</v>
      </c>
      <c r="L98" s="6">
        <v>6664449.0999999996</v>
      </c>
      <c r="M98" s="27"/>
      <c r="N98" s="26"/>
      <c r="O98" s="26"/>
      <c r="P98" s="27"/>
      <c r="Q98" s="27"/>
      <c r="R98" s="27"/>
      <c r="S98" s="27"/>
      <c r="T98" s="27"/>
      <c r="U98" s="27"/>
      <c r="V98" s="27"/>
      <c r="W98" s="27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6"/>
      <c r="AI98" s="6"/>
    </row>
    <row r="99" spans="1:35" ht="14.1" customHeight="1" x14ac:dyDescent="0.25">
      <c r="A99" s="1" t="s">
        <v>191</v>
      </c>
      <c r="B99" s="1" t="s">
        <v>192</v>
      </c>
      <c r="C99" s="5">
        <f t="shared" si="13"/>
        <v>326329.45999999996</v>
      </c>
      <c r="D99" s="6">
        <f t="shared" si="14"/>
        <v>279329.45999999996</v>
      </c>
      <c r="E99" s="10">
        <v>66834.539999999994</v>
      </c>
      <c r="F99" s="10">
        <v>0</v>
      </c>
      <c r="G99" s="10">
        <v>144000</v>
      </c>
      <c r="H99" s="10">
        <v>0</v>
      </c>
      <c r="I99" s="10">
        <v>23994.42</v>
      </c>
      <c r="J99" s="10">
        <v>44500.5</v>
      </c>
      <c r="K99" s="6">
        <v>47000</v>
      </c>
      <c r="L99" s="6">
        <v>0</v>
      </c>
      <c r="M99" s="27"/>
      <c r="N99" s="26"/>
      <c r="O99" s="26"/>
      <c r="P99" s="27"/>
      <c r="Q99" s="27"/>
      <c r="R99" s="27"/>
      <c r="S99" s="27"/>
      <c r="T99" s="27"/>
      <c r="U99" s="27"/>
      <c r="V99" s="27"/>
      <c r="W99" s="27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6"/>
      <c r="AI99" s="6"/>
    </row>
    <row r="100" spans="1:35" ht="14.1" customHeight="1" x14ac:dyDescent="0.25">
      <c r="A100" s="1" t="s">
        <v>193</v>
      </c>
      <c r="B100" s="1" t="s">
        <v>194</v>
      </c>
      <c r="C100" s="5">
        <f t="shared" si="13"/>
        <v>10860693.02</v>
      </c>
      <c r="D100" s="6">
        <f t="shared" si="14"/>
        <v>7666687.3499999996</v>
      </c>
      <c r="E100" s="10">
        <v>364417.7</v>
      </c>
      <c r="F100" s="10">
        <v>352681.6</v>
      </c>
      <c r="G100" s="10">
        <v>6399447</v>
      </c>
      <c r="H100" s="10">
        <v>0</v>
      </c>
      <c r="I100" s="10">
        <v>330000</v>
      </c>
      <c r="J100" s="10">
        <v>220141.05</v>
      </c>
      <c r="K100" s="6">
        <v>2175328.38</v>
      </c>
      <c r="L100" s="6">
        <v>1018677.29</v>
      </c>
      <c r="M100" s="27"/>
      <c r="N100" s="26"/>
      <c r="O100" s="26"/>
      <c r="P100" s="27"/>
      <c r="Q100" s="27"/>
      <c r="R100" s="27"/>
      <c r="S100" s="27"/>
      <c r="T100" s="27"/>
      <c r="U100" s="27"/>
      <c r="V100" s="27"/>
      <c r="W100" s="27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6"/>
      <c r="AI100" s="6"/>
    </row>
    <row r="101" spans="1:35" ht="14.1" customHeight="1" x14ac:dyDescent="0.25">
      <c r="A101" s="1" t="s">
        <v>195</v>
      </c>
      <c r="B101" s="1" t="s">
        <v>196</v>
      </c>
      <c r="C101" s="5">
        <f t="shared" si="13"/>
        <v>111964335.34999999</v>
      </c>
      <c r="D101" s="6">
        <f t="shared" si="14"/>
        <v>93132667.399999991</v>
      </c>
      <c r="E101" s="10">
        <v>3111797.41</v>
      </c>
      <c r="F101" s="10">
        <v>6000000</v>
      </c>
      <c r="G101" s="10">
        <v>73000000</v>
      </c>
      <c r="H101" s="10">
        <v>0</v>
      </c>
      <c r="I101" s="10">
        <v>4374131.05</v>
      </c>
      <c r="J101" s="10">
        <v>6646738.9400000004</v>
      </c>
      <c r="K101" s="6">
        <v>16037871.640000001</v>
      </c>
      <c r="L101" s="6">
        <v>2793796.31</v>
      </c>
      <c r="M101" s="27"/>
      <c r="N101" s="26"/>
      <c r="O101" s="26"/>
      <c r="P101" s="27"/>
      <c r="Q101" s="27"/>
      <c r="R101" s="27"/>
      <c r="S101" s="27"/>
      <c r="T101" s="27"/>
      <c r="U101" s="27"/>
      <c r="V101" s="27"/>
      <c r="W101" s="27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6"/>
      <c r="AI101" s="6"/>
    </row>
    <row r="102" spans="1:35" ht="14.1" customHeight="1" x14ac:dyDescent="0.25">
      <c r="A102" s="1" t="s">
        <v>197</v>
      </c>
      <c r="B102" s="1" t="s">
        <v>198</v>
      </c>
      <c r="C102" s="5">
        <f t="shared" si="13"/>
        <v>576774.87</v>
      </c>
      <c r="D102" s="6">
        <f t="shared" si="14"/>
        <v>86541.34</v>
      </c>
      <c r="E102" s="10">
        <v>0</v>
      </c>
      <c r="F102" s="10">
        <v>0</v>
      </c>
      <c r="G102" s="10">
        <v>0</v>
      </c>
      <c r="H102" s="10">
        <v>0</v>
      </c>
      <c r="I102" s="10">
        <v>56576.75</v>
      </c>
      <c r="J102" s="10">
        <v>29964.59</v>
      </c>
      <c r="K102" s="6">
        <v>2445.6</v>
      </c>
      <c r="L102" s="6">
        <v>487787.93</v>
      </c>
      <c r="M102" s="27"/>
      <c r="N102" s="26"/>
      <c r="O102" s="26"/>
      <c r="P102" s="27"/>
      <c r="Q102" s="27"/>
      <c r="R102" s="27"/>
      <c r="S102" s="27"/>
      <c r="T102" s="27"/>
      <c r="U102" s="27"/>
      <c r="V102" s="27"/>
      <c r="W102" s="27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6"/>
      <c r="AI102" s="6"/>
    </row>
    <row r="103" spans="1:35" ht="14.1" customHeight="1" x14ac:dyDescent="0.25">
      <c r="A103" s="1" t="s">
        <v>199</v>
      </c>
      <c r="B103" s="1" t="s">
        <v>200</v>
      </c>
      <c r="C103" s="5">
        <f t="shared" si="13"/>
        <v>19244982.990000002</v>
      </c>
      <c r="D103" s="6">
        <f t="shared" si="14"/>
        <v>13608754.189999999</v>
      </c>
      <c r="E103" s="10">
        <v>431406.34</v>
      </c>
      <c r="F103" s="10">
        <v>0</v>
      </c>
      <c r="G103" s="10">
        <v>12669854</v>
      </c>
      <c r="H103" s="10">
        <v>0</v>
      </c>
      <c r="I103" s="10">
        <v>505083.85</v>
      </c>
      <c r="J103" s="10">
        <v>2410</v>
      </c>
      <c r="K103" s="6">
        <v>4067809.02</v>
      </c>
      <c r="L103" s="6">
        <v>1568419.78</v>
      </c>
      <c r="M103" s="27"/>
      <c r="N103" s="26"/>
      <c r="O103" s="26"/>
      <c r="P103" s="27"/>
      <c r="Q103" s="27"/>
      <c r="R103" s="27"/>
      <c r="S103" s="27"/>
      <c r="T103" s="27"/>
      <c r="U103" s="27"/>
      <c r="V103" s="27"/>
      <c r="W103" s="27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6"/>
      <c r="AI103" s="6"/>
    </row>
    <row r="104" spans="1:35" ht="14.1" customHeight="1" x14ac:dyDescent="0.25">
      <c r="A104" s="1" t="s">
        <v>201</v>
      </c>
      <c r="B104" s="1" t="s">
        <v>202</v>
      </c>
      <c r="C104" s="5">
        <f t="shared" si="13"/>
        <v>16154521.77</v>
      </c>
      <c r="D104" s="6">
        <f t="shared" si="14"/>
        <v>5574720.6500000004</v>
      </c>
      <c r="E104" s="10">
        <v>592225.63</v>
      </c>
      <c r="F104" s="10">
        <v>0</v>
      </c>
      <c r="G104" s="10">
        <v>4183500</v>
      </c>
      <c r="H104" s="10">
        <v>0</v>
      </c>
      <c r="I104" s="10">
        <v>449627.77</v>
      </c>
      <c r="J104" s="10">
        <v>349367.25</v>
      </c>
      <c r="K104" s="6">
        <v>6230855.8399999999</v>
      </c>
      <c r="L104" s="6">
        <v>4348945.28</v>
      </c>
      <c r="M104" s="27"/>
      <c r="N104" s="26"/>
      <c r="O104" s="26"/>
      <c r="P104" s="27"/>
      <c r="Q104" s="27"/>
      <c r="R104" s="27"/>
      <c r="S104" s="27"/>
      <c r="T104" s="27"/>
      <c r="U104" s="27"/>
      <c r="V104" s="27"/>
      <c r="W104" s="27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6"/>
      <c r="AI104" s="6"/>
    </row>
    <row r="105" spans="1:35" ht="14.1" customHeight="1" x14ac:dyDescent="0.25">
      <c r="A105" s="1">
        <v>2235</v>
      </c>
      <c r="B105" s="1" t="s">
        <v>203</v>
      </c>
      <c r="C105" s="5">
        <f t="shared" si="13"/>
        <v>9090528.8499999996</v>
      </c>
      <c r="D105" s="6">
        <f t="shared" si="14"/>
        <v>5978152.9500000002</v>
      </c>
      <c r="E105" s="10">
        <v>554097.94999999995</v>
      </c>
      <c r="F105" s="10">
        <v>0</v>
      </c>
      <c r="G105" s="10">
        <v>5063300</v>
      </c>
      <c r="H105" s="10">
        <v>0</v>
      </c>
      <c r="I105" s="10">
        <v>295000</v>
      </c>
      <c r="J105" s="10">
        <v>65755</v>
      </c>
      <c r="K105" s="6">
        <v>1340083.8</v>
      </c>
      <c r="L105" s="6">
        <v>1772292.1</v>
      </c>
      <c r="M105" s="27"/>
      <c r="N105" s="26"/>
      <c r="O105" s="26"/>
      <c r="P105" s="27"/>
      <c r="Q105" s="27"/>
      <c r="R105" s="27"/>
      <c r="S105" s="27"/>
      <c r="T105" s="27"/>
      <c r="U105" s="27"/>
      <c r="V105" s="27"/>
      <c r="W105" s="27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6"/>
      <c r="AI105" s="6"/>
    </row>
    <row r="106" spans="1:35" ht="14.1" customHeight="1" x14ac:dyDescent="0.25">
      <c r="A106" s="1">
        <v>2236</v>
      </c>
      <c r="B106" s="1" t="s">
        <v>448</v>
      </c>
      <c r="C106" s="5">
        <f t="shared" ref="C106" si="15">SUM(D106,K106:L106)</f>
        <v>56659003.199999996</v>
      </c>
      <c r="D106" s="6">
        <f t="shared" ref="D106" si="16">SUM(E106:J106)</f>
        <v>38342574.769999996</v>
      </c>
      <c r="E106" s="10">
        <v>2218623.29</v>
      </c>
      <c r="F106" s="10">
        <v>0</v>
      </c>
      <c r="G106" s="10">
        <v>31886857</v>
      </c>
      <c r="H106" s="10">
        <v>9649.2000000000007</v>
      </c>
      <c r="I106" s="10">
        <v>3652208.73</v>
      </c>
      <c r="J106" s="10">
        <v>575236.55000000005</v>
      </c>
      <c r="K106" s="6">
        <v>11065636.17</v>
      </c>
      <c r="L106" s="6">
        <v>7250792.2599999998</v>
      </c>
      <c r="M106" s="27"/>
      <c r="N106" s="26"/>
      <c r="O106" s="26"/>
      <c r="P106" s="27"/>
      <c r="Q106" s="27"/>
      <c r="R106" s="27"/>
      <c r="S106" s="27"/>
      <c r="T106" s="27"/>
      <c r="U106" s="27"/>
      <c r="V106" s="27"/>
      <c r="W106" s="27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6"/>
      <c r="AI106" s="6"/>
    </row>
    <row r="107" spans="1:35" ht="14.1" customHeight="1" x14ac:dyDescent="0.25">
      <c r="A107" s="1">
        <v>2237</v>
      </c>
      <c r="B107" s="1" t="s">
        <v>454</v>
      </c>
      <c r="C107" s="5">
        <f t="shared" si="13"/>
        <v>18604641.640000001</v>
      </c>
      <c r="D107" s="6">
        <f t="shared" si="14"/>
        <v>5486004.8000000007</v>
      </c>
      <c r="E107" s="10">
        <v>226549.98</v>
      </c>
      <c r="F107" s="10">
        <v>0</v>
      </c>
      <c r="G107" s="10">
        <v>3631900</v>
      </c>
      <c r="H107" s="10">
        <v>0</v>
      </c>
      <c r="I107" s="10">
        <v>732537</v>
      </c>
      <c r="J107" s="10">
        <v>895017.82</v>
      </c>
      <c r="K107" s="6">
        <v>8270768.6100000003</v>
      </c>
      <c r="L107" s="6">
        <v>4847868.2300000004</v>
      </c>
      <c r="M107" s="27"/>
      <c r="N107" s="26"/>
      <c r="O107" s="26"/>
      <c r="P107" s="27"/>
      <c r="Q107" s="27"/>
      <c r="R107" s="27"/>
      <c r="S107" s="27"/>
      <c r="T107" s="27"/>
      <c r="U107" s="27"/>
      <c r="V107" s="27"/>
      <c r="W107" s="27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6"/>
      <c r="AI107" s="6"/>
    </row>
    <row r="108" spans="1:35" ht="14.1" customHeight="1" x14ac:dyDescent="0.25">
      <c r="C108" s="5"/>
      <c r="D108" s="6"/>
      <c r="E108" s="10"/>
      <c r="F108" s="10"/>
      <c r="G108" s="10"/>
      <c r="H108" s="10"/>
      <c r="I108" s="10"/>
      <c r="J108" s="10"/>
      <c r="K108" s="6"/>
      <c r="L108" s="6"/>
      <c r="M108" s="27"/>
      <c r="N108" s="26"/>
      <c r="O108" s="26"/>
      <c r="P108" s="27"/>
      <c r="Q108" s="27"/>
      <c r="R108" s="27"/>
      <c r="S108" s="27"/>
      <c r="T108" s="27"/>
      <c r="U108" s="27"/>
      <c r="V108" s="27"/>
      <c r="W108" s="27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6"/>
      <c r="AI108" s="6"/>
    </row>
    <row r="109" spans="1:35" s="2" customFormat="1" ht="14.1" customHeight="1" x14ac:dyDescent="0.25">
      <c r="B109" s="2" t="s">
        <v>204</v>
      </c>
      <c r="C109" s="5">
        <f t="shared" ref="C109:L109" si="17">SUM(C110:C126)</f>
        <v>380817571.56</v>
      </c>
      <c r="D109" s="5">
        <f t="shared" si="17"/>
        <v>183936325.12000003</v>
      </c>
      <c r="E109" s="9">
        <f t="shared" si="17"/>
        <v>10693396.149999999</v>
      </c>
      <c r="F109" s="9">
        <f t="shared" si="17"/>
        <v>37353082.009999998</v>
      </c>
      <c r="G109" s="9">
        <f t="shared" si="17"/>
        <v>112313767</v>
      </c>
      <c r="H109" s="9">
        <f t="shared" si="17"/>
        <v>1305239.6499999999</v>
      </c>
      <c r="I109" s="9">
        <f t="shared" si="17"/>
        <v>9006091.2899999991</v>
      </c>
      <c r="J109" s="9">
        <f t="shared" si="17"/>
        <v>13264749.020000001</v>
      </c>
      <c r="K109" s="5">
        <f t="shared" si="17"/>
        <v>70725787.290000007</v>
      </c>
      <c r="L109" s="5">
        <f t="shared" si="17"/>
        <v>126155459.14999998</v>
      </c>
      <c r="M109" s="24"/>
      <c r="N109" s="25"/>
      <c r="O109" s="25"/>
      <c r="P109" s="24"/>
      <c r="Q109" s="24"/>
      <c r="R109" s="24"/>
      <c r="S109" s="24"/>
      <c r="T109" s="24"/>
      <c r="U109" s="24"/>
      <c r="V109" s="24"/>
      <c r="W109" s="24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5"/>
      <c r="AI109" s="5"/>
    </row>
    <row r="110" spans="1:35" ht="14.1" customHeight="1" x14ac:dyDescent="0.25">
      <c r="A110" s="1" t="s">
        <v>205</v>
      </c>
      <c r="B110" s="1" t="s">
        <v>206</v>
      </c>
      <c r="C110" s="5">
        <f t="shared" ref="C110:C125" si="18">SUM(D110,K110:L110)</f>
        <v>17821896.650000002</v>
      </c>
      <c r="D110" s="6">
        <f t="shared" ref="D110:D125" si="19">SUM(E110:J110)</f>
        <v>14404157.610000001</v>
      </c>
      <c r="E110" s="10">
        <v>248454.83</v>
      </c>
      <c r="F110" s="10">
        <v>0</v>
      </c>
      <c r="G110" s="10">
        <v>12607350</v>
      </c>
      <c r="H110" s="10">
        <v>0</v>
      </c>
      <c r="I110" s="10">
        <v>1154893.06</v>
      </c>
      <c r="J110" s="10">
        <v>393459.72</v>
      </c>
      <c r="K110" s="6">
        <v>2041388.01</v>
      </c>
      <c r="L110" s="6">
        <v>1376351.03</v>
      </c>
      <c r="M110" s="27"/>
      <c r="N110" s="26"/>
      <c r="O110" s="26"/>
      <c r="P110" s="27"/>
      <c r="Q110" s="27"/>
      <c r="R110" s="27"/>
      <c r="S110" s="27"/>
      <c r="T110" s="27"/>
      <c r="U110" s="27"/>
      <c r="V110" s="27"/>
      <c r="W110" s="27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6"/>
      <c r="AI110" s="6"/>
    </row>
    <row r="111" spans="1:35" ht="14.1" customHeight="1" x14ac:dyDescent="0.25">
      <c r="A111" s="1" t="s">
        <v>207</v>
      </c>
      <c r="B111" s="1" t="s">
        <v>208</v>
      </c>
      <c r="C111" s="5">
        <f t="shared" si="18"/>
        <v>58441489.039999992</v>
      </c>
      <c r="D111" s="6">
        <f t="shared" si="19"/>
        <v>37021893.68</v>
      </c>
      <c r="E111" s="10">
        <v>3339355.43</v>
      </c>
      <c r="F111" s="10">
        <v>1000000</v>
      </c>
      <c r="G111" s="10">
        <v>23232752</v>
      </c>
      <c r="H111" s="10">
        <v>0</v>
      </c>
      <c r="I111" s="10">
        <v>370000</v>
      </c>
      <c r="J111" s="10">
        <v>9079786.25</v>
      </c>
      <c r="K111" s="6">
        <v>14261889.84</v>
      </c>
      <c r="L111" s="6">
        <v>7157705.5199999996</v>
      </c>
      <c r="M111" s="27"/>
      <c r="N111" s="26"/>
      <c r="O111" s="26"/>
      <c r="P111" s="27"/>
      <c r="Q111" s="27"/>
      <c r="R111" s="27"/>
      <c r="S111" s="27"/>
      <c r="T111" s="27"/>
      <c r="U111" s="27"/>
      <c r="V111" s="27"/>
      <c r="W111" s="27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6"/>
      <c r="AI111" s="6"/>
    </row>
    <row r="112" spans="1:35" ht="14.1" customHeight="1" x14ac:dyDescent="0.25">
      <c r="A112" s="1" t="s">
        <v>209</v>
      </c>
      <c r="B112" s="1" t="s">
        <v>210</v>
      </c>
      <c r="C112" s="5">
        <f t="shared" si="18"/>
        <v>16176750.889999999</v>
      </c>
      <c r="D112" s="6">
        <f t="shared" si="19"/>
        <v>2522582.9500000002</v>
      </c>
      <c r="E112" s="10">
        <v>190838.85</v>
      </c>
      <c r="F112" s="10">
        <v>2050000</v>
      </c>
      <c r="G112" s="10">
        <v>0</v>
      </c>
      <c r="H112" s="10">
        <v>0</v>
      </c>
      <c r="I112" s="10">
        <v>260000</v>
      </c>
      <c r="J112" s="10">
        <v>21744.1</v>
      </c>
      <c r="K112" s="6">
        <v>2830102.9</v>
      </c>
      <c r="L112" s="6">
        <v>10824065.039999999</v>
      </c>
      <c r="M112" s="27"/>
      <c r="N112" s="26"/>
      <c r="O112" s="26"/>
      <c r="P112" s="27"/>
      <c r="Q112" s="27"/>
      <c r="R112" s="27"/>
      <c r="S112" s="27"/>
      <c r="T112" s="27"/>
      <c r="U112" s="27"/>
      <c r="V112" s="27"/>
      <c r="W112" s="27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6"/>
      <c r="AI112" s="6"/>
    </row>
    <row r="113" spans="1:35" ht="14.1" customHeight="1" x14ac:dyDescent="0.25">
      <c r="A113" s="1" t="s">
        <v>211</v>
      </c>
      <c r="B113" s="1" t="s">
        <v>212</v>
      </c>
      <c r="C113" s="5">
        <f t="shared" si="18"/>
        <v>3690111.05</v>
      </c>
      <c r="D113" s="6">
        <f t="shared" si="19"/>
        <v>1711572.7</v>
      </c>
      <c r="E113" s="10">
        <v>436372.7</v>
      </c>
      <c r="F113" s="10">
        <v>1250000</v>
      </c>
      <c r="G113" s="10">
        <v>0</v>
      </c>
      <c r="H113" s="10">
        <v>0</v>
      </c>
      <c r="I113" s="10">
        <v>9900</v>
      </c>
      <c r="J113" s="10">
        <v>15300</v>
      </c>
      <c r="K113" s="6">
        <v>740347.77</v>
      </c>
      <c r="L113" s="6">
        <v>1238190.58</v>
      </c>
      <c r="M113" s="27"/>
      <c r="N113" s="26"/>
      <c r="O113" s="26"/>
      <c r="P113" s="27"/>
      <c r="Q113" s="27"/>
      <c r="R113" s="27"/>
      <c r="S113" s="27"/>
      <c r="T113" s="27"/>
      <c r="U113" s="27"/>
      <c r="V113" s="27"/>
      <c r="W113" s="27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6"/>
      <c r="AI113" s="6"/>
    </row>
    <row r="114" spans="1:35" ht="14.1" customHeight="1" x14ac:dyDescent="0.25">
      <c r="A114" s="1" t="s">
        <v>213</v>
      </c>
      <c r="B114" s="1" t="s">
        <v>214</v>
      </c>
      <c r="C114" s="5">
        <f t="shared" si="18"/>
        <v>5064744.2699999996</v>
      </c>
      <c r="D114" s="6">
        <f t="shared" si="19"/>
        <v>1851261.59</v>
      </c>
      <c r="E114" s="10">
        <v>98529.34</v>
      </c>
      <c r="F114" s="10">
        <v>0</v>
      </c>
      <c r="G114" s="10">
        <v>700000</v>
      </c>
      <c r="H114" s="10">
        <v>89550.05</v>
      </c>
      <c r="I114" s="10">
        <v>819593.5</v>
      </c>
      <c r="J114" s="10">
        <v>143588.70000000001</v>
      </c>
      <c r="K114" s="6">
        <v>1337226.25</v>
      </c>
      <c r="L114" s="6">
        <v>1876256.43</v>
      </c>
      <c r="M114" s="27"/>
      <c r="N114" s="26"/>
      <c r="O114" s="26"/>
      <c r="P114" s="27"/>
      <c r="Q114" s="27"/>
      <c r="R114" s="27"/>
      <c r="S114" s="27"/>
      <c r="T114" s="27"/>
      <c r="U114" s="27"/>
      <c r="V114" s="27"/>
      <c r="W114" s="27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6"/>
      <c r="AI114" s="6"/>
    </row>
    <row r="115" spans="1:35" ht="14.1" customHeight="1" x14ac:dyDescent="0.25">
      <c r="A115" s="1" t="s">
        <v>215</v>
      </c>
      <c r="B115" s="1" t="s">
        <v>216</v>
      </c>
      <c r="C115" s="5">
        <f t="shared" si="18"/>
        <v>3051044.3099999996</v>
      </c>
      <c r="D115" s="6">
        <f t="shared" si="19"/>
        <v>1201988.1499999999</v>
      </c>
      <c r="E115" s="10">
        <v>128257.75</v>
      </c>
      <c r="F115" s="10">
        <v>0</v>
      </c>
      <c r="G115" s="10">
        <v>1000000</v>
      </c>
      <c r="H115" s="10">
        <v>0</v>
      </c>
      <c r="I115" s="10">
        <v>47560.4</v>
      </c>
      <c r="J115" s="10">
        <v>26170</v>
      </c>
      <c r="K115" s="6">
        <v>972793.59</v>
      </c>
      <c r="L115" s="6">
        <v>876262.57</v>
      </c>
      <c r="M115" s="27"/>
      <c r="N115" s="26"/>
      <c r="O115" s="26"/>
      <c r="P115" s="27"/>
      <c r="Q115" s="27"/>
      <c r="R115" s="27"/>
      <c r="S115" s="27"/>
      <c r="T115" s="27"/>
      <c r="U115" s="27"/>
      <c r="V115" s="27"/>
      <c r="W115" s="27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6"/>
      <c r="AI115" s="6"/>
    </row>
    <row r="116" spans="1:35" ht="14.1" customHeight="1" x14ac:dyDescent="0.25">
      <c r="A116" s="1" t="s">
        <v>217</v>
      </c>
      <c r="B116" s="1" t="s">
        <v>218</v>
      </c>
      <c r="C116" s="5">
        <f t="shared" si="18"/>
        <v>4828442</v>
      </c>
      <c r="D116" s="6">
        <f t="shared" si="19"/>
        <v>531718.40000000002</v>
      </c>
      <c r="E116" s="10">
        <v>70257.45</v>
      </c>
      <c r="F116" s="10">
        <v>0</v>
      </c>
      <c r="G116" s="10">
        <v>0</v>
      </c>
      <c r="H116" s="10">
        <v>37863</v>
      </c>
      <c r="I116" s="10">
        <v>379762.3</v>
      </c>
      <c r="J116" s="10">
        <v>43835.65</v>
      </c>
      <c r="K116" s="6">
        <v>969531.53</v>
      </c>
      <c r="L116" s="6">
        <v>3327192.07</v>
      </c>
      <c r="M116" s="27"/>
      <c r="N116" s="26"/>
      <c r="O116" s="26"/>
      <c r="P116" s="27"/>
      <c r="Q116" s="27"/>
      <c r="R116" s="27"/>
      <c r="S116" s="27"/>
      <c r="T116" s="27"/>
      <c r="U116" s="27"/>
      <c r="V116" s="27"/>
      <c r="W116" s="27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6"/>
      <c r="AI116" s="6"/>
    </row>
    <row r="117" spans="1:35" ht="14.1" customHeight="1" x14ac:dyDescent="0.25">
      <c r="A117" s="1" t="s">
        <v>219</v>
      </c>
      <c r="B117" s="1" t="s">
        <v>220</v>
      </c>
      <c r="C117" s="5">
        <f t="shared" si="18"/>
        <v>23694689.800000001</v>
      </c>
      <c r="D117" s="6">
        <f t="shared" si="19"/>
        <v>14999657.210000001</v>
      </c>
      <c r="E117" s="10">
        <v>536189.34</v>
      </c>
      <c r="F117" s="10">
        <v>18736.099999999999</v>
      </c>
      <c r="G117" s="10">
        <v>14000000</v>
      </c>
      <c r="H117" s="10">
        <v>0</v>
      </c>
      <c r="I117" s="10">
        <v>382910.22</v>
      </c>
      <c r="J117" s="10">
        <v>61821.55</v>
      </c>
      <c r="K117" s="6">
        <v>4135916.27</v>
      </c>
      <c r="L117" s="6">
        <v>4559116.32</v>
      </c>
      <c r="M117" s="27"/>
      <c r="N117" s="26"/>
      <c r="O117" s="26"/>
      <c r="P117" s="27"/>
      <c r="Q117" s="27"/>
      <c r="R117" s="27"/>
      <c r="S117" s="27"/>
      <c r="T117" s="27"/>
      <c r="U117" s="27"/>
      <c r="V117" s="27"/>
      <c r="W117" s="27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6"/>
      <c r="AI117" s="6"/>
    </row>
    <row r="118" spans="1:35" ht="14.1" customHeight="1" x14ac:dyDescent="0.25">
      <c r="A118" s="1" t="s">
        <v>221</v>
      </c>
      <c r="B118" s="1" t="s">
        <v>222</v>
      </c>
      <c r="C118" s="5">
        <f t="shared" si="18"/>
        <v>54201972.980000004</v>
      </c>
      <c r="D118" s="6">
        <f t="shared" si="19"/>
        <v>37696428.600000001</v>
      </c>
      <c r="E118" s="10">
        <v>760499.53</v>
      </c>
      <c r="F118" s="10">
        <v>4000000</v>
      </c>
      <c r="G118" s="10">
        <v>30280665</v>
      </c>
      <c r="H118" s="10">
        <v>185398.65</v>
      </c>
      <c r="I118" s="10">
        <v>1172256.07</v>
      </c>
      <c r="J118" s="10">
        <v>1297609.3500000001</v>
      </c>
      <c r="K118" s="6">
        <v>10116469.16</v>
      </c>
      <c r="L118" s="6">
        <v>6389075.2199999997</v>
      </c>
      <c r="M118" s="27"/>
      <c r="N118" s="26"/>
      <c r="O118" s="26"/>
      <c r="P118" s="27"/>
      <c r="Q118" s="27"/>
      <c r="R118" s="27"/>
      <c r="S118" s="27"/>
      <c r="T118" s="27"/>
      <c r="U118" s="27"/>
      <c r="V118" s="27"/>
      <c r="W118" s="27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6"/>
      <c r="AI118" s="6"/>
    </row>
    <row r="119" spans="1:35" ht="14.1" customHeight="1" x14ac:dyDescent="0.25">
      <c r="A119" s="1" t="s">
        <v>223</v>
      </c>
      <c r="B119" s="1" t="s">
        <v>224</v>
      </c>
      <c r="C119" s="5">
        <f t="shared" si="18"/>
        <v>3423752.84</v>
      </c>
      <c r="D119" s="6">
        <f t="shared" si="19"/>
        <v>1024895.17</v>
      </c>
      <c r="E119" s="10">
        <v>122847.02</v>
      </c>
      <c r="F119" s="10">
        <v>0</v>
      </c>
      <c r="G119" s="10">
        <v>820000</v>
      </c>
      <c r="H119" s="10">
        <v>0</v>
      </c>
      <c r="I119" s="10">
        <v>24100</v>
      </c>
      <c r="J119" s="10">
        <v>57948.15</v>
      </c>
      <c r="K119" s="6">
        <v>999315.73</v>
      </c>
      <c r="L119" s="6">
        <v>1399541.94</v>
      </c>
      <c r="M119" s="27"/>
      <c r="N119" s="26"/>
      <c r="O119" s="26"/>
      <c r="P119" s="27"/>
      <c r="Q119" s="27"/>
      <c r="R119" s="27"/>
      <c r="S119" s="27"/>
      <c r="T119" s="27"/>
      <c r="U119" s="27"/>
      <c r="V119" s="27"/>
      <c r="W119" s="27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6"/>
      <c r="AI119" s="6"/>
    </row>
    <row r="120" spans="1:35" ht="14.1" customHeight="1" x14ac:dyDescent="0.25">
      <c r="A120" s="1" t="s">
        <v>225</v>
      </c>
      <c r="B120" s="1" t="s">
        <v>226</v>
      </c>
      <c r="C120" s="5">
        <f t="shared" si="18"/>
        <v>3841727.04</v>
      </c>
      <c r="D120" s="6">
        <f t="shared" si="19"/>
        <v>796926.15</v>
      </c>
      <c r="E120" s="10">
        <v>0</v>
      </c>
      <c r="F120" s="10">
        <v>0</v>
      </c>
      <c r="G120" s="10">
        <v>500000</v>
      </c>
      <c r="H120" s="10">
        <v>0</v>
      </c>
      <c r="I120" s="10">
        <v>139811</v>
      </c>
      <c r="J120" s="10">
        <v>157115.15</v>
      </c>
      <c r="K120" s="6">
        <v>2051865.78</v>
      </c>
      <c r="L120" s="6">
        <v>992935.11</v>
      </c>
      <c r="M120" s="27"/>
      <c r="N120" s="26"/>
      <c r="O120" s="26"/>
      <c r="P120" s="27"/>
      <c r="Q120" s="27"/>
      <c r="R120" s="27"/>
      <c r="S120" s="27"/>
      <c r="T120" s="27"/>
      <c r="U120" s="27"/>
      <c r="V120" s="27"/>
      <c r="W120" s="27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6"/>
      <c r="AI120" s="6"/>
    </row>
    <row r="121" spans="1:35" ht="14.1" customHeight="1" x14ac:dyDescent="0.25">
      <c r="A121" s="1" t="s">
        <v>227</v>
      </c>
      <c r="B121" s="1" t="s">
        <v>228</v>
      </c>
      <c r="C121" s="5">
        <f t="shared" si="18"/>
        <v>14935461.91</v>
      </c>
      <c r="D121" s="6">
        <f t="shared" si="19"/>
        <v>11758626.73</v>
      </c>
      <c r="E121" s="10">
        <v>522674.67</v>
      </c>
      <c r="F121" s="10">
        <v>2034345.91</v>
      </c>
      <c r="G121" s="10">
        <v>7750000</v>
      </c>
      <c r="H121" s="10">
        <v>0</v>
      </c>
      <c r="I121" s="10">
        <v>948700</v>
      </c>
      <c r="J121" s="10">
        <v>502906.15</v>
      </c>
      <c r="K121" s="6">
        <v>1640147.53</v>
      </c>
      <c r="L121" s="6">
        <v>1536687.65</v>
      </c>
      <c r="M121" s="27"/>
      <c r="N121" s="26"/>
      <c r="O121" s="26"/>
      <c r="P121" s="27"/>
      <c r="Q121" s="27"/>
      <c r="R121" s="27"/>
      <c r="S121" s="27"/>
      <c r="T121" s="27"/>
      <c r="U121" s="27"/>
      <c r="V121" s="27"/>
      <c r="W121" s="27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6"/>
      <c r="AI121" s="6"/>
    </row>
    <row r="122" spans="1:35" ht="14.1" customHeight="1" x14ac:dyDescent="0.25">
      <c r="A122" s="1" t="s">
        <v>229</v>
      </c>
      <c r="B122" s="1" t="s">
        <v>230</v>
      </c>
      <c r="C122" s="5">
        <f t="shared" si="18"/>
        <v>10681653.869999999</v>
      </c>
      <c r="D122" s="6">
        <f t="shared" si="19"/>
        <v>4816260.0999999996</v>
      </c>
      <c r="E122" s="10">
        <v>210432.8</v>
      </c>
      <c r="F122" s="10">
        <v>0</v>
      </c>
      <c r="G122" s="10">
        <v>4368000</v>
      </c>
      <c r="H122" s="10">
        <v>38348.300000000003</v>
      </c>
      <c r="I122" s="10">
        <v>140000</v>
      </c>
      <c r="J122" s="10">
        <v>59479</v>
      </c>
      <c r="K122" s="6">
        <v>3833794.5</v>
      </c>
      <c r="L122" s="6">
        <v>2031599.27</v>
      </c>
      <c r="M122" s="27"/>
      <c r="N122" s="26"/>
      <c r="O122" s="26"/>
      <c r="P122" s="27"/>
      <c r="Q122" s="27"/>
      <c r="R122" s="27"/>
      <c r="S122" s="27"/>
      <c r="T122" s="27"/>
      <c r="U122" s="27"/>
      <c r="V122" s="27"/>
      <c r="W122" s="27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6"/>
      <c r="AI122" s="6"/>
    </row>
    <row r="123" spans="1:35" ht="14.1" customHeight="1" x14ac:dyDescent="0.25">
      <c r="A123" s="1" t="s">
        <v>231</v>
      </c>
      <c r="B123" s="1" t="s">
        <v>232</v>
      </c>
      <c r="C123" s="5">
        <f t="shared" si="18"/>
        <v>113846972.72</v>
      </c>
      <c r="D123" s="6">
        <f t="shared" si="19"/>
        <v>36675027.730000004</v>
      </c>
      <c r="E123" s="10">
        <v>2432046.42</v>
      </c>
      <c r="F123" s="10">
        <v>27000000</v>
      </c>
      <c r="G123" s="10">
        <v>5255000</v>
      </c>
      <c r="H123" s="10">
        <v>0</v>
      </c>
      <c r="I123" s="10">
        <v>1719800</v>
      </c>
      <c r="J123" s="10">
        <v>268181.31</v>
      </c>
      <c r="K123" s="6">
        <v>12540054.869999999</v>
      </c>
      <c r="L123" s="6">
        <v>64631890.119999997</v>
      </c>
      <c r="M123" s="27"/>
      <c r="N123" s="26"/>
      <c r="O123" s="26"/>
      <c r="P123" s="27"/>
      <c r="Q123" s="27"/>
      <c r="R123" s="27"/>
      <c r="S123" s="27"/>
      <c r="T123" s="27"/>
      <c r="U123" s="27"/>
      <c r="V123" s="27"/>
      <c r="W123" s="27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6"/>
      <c r="AI123" s="6"/>
    </row>
    <row r="124" spans="1:35" ht="14.1" customHeight="1" x14ac:dyDescent="0.25">
      <c r="A124" s="1" t="s">
        <v>233</v>
      </c>
      <c r="B124" s="1" t="s">
        <v>234</v>
      </c>
      <c r="C124" s="5">
        <f t="shared" si="18"/>
        <v>14634865.07</v>
      </c>
      <c r="D124" s="6">
        <f t="shared" si="19"/>
        <v>5359897.95</v>
      </c>
      <c r="E124" s="10">
        <v>862038</v>
      </c>
      <c r="F124" s="10">
        <v>0</v>
      </c>
      <c r="G124" s="10">
        <v>3000000</v>
      </c>
      <c r="H124" s="10">
        <v>954079.65</v>
      </c>
      <c r="I124" s="10">
        <v>409740.45</v>
      </c>
      <c r="J124" s="10">
        <v>134039.85</v>
      </c>
      <c r="K124" s="6">
        <v>5790878.1600000001</v>
      </c>
      <c r="L124" s="6">
        <v>3484088.96</v>
      </c>
      <c r="M124" s="27"/>
      <c r="N124" s="26"/>
      <c r="O124" s="26"/>
      <c r="P124" s="27"/>
      <c r="Q124" s="27"/>
      <c r="R124" s="27"/>
      <c r="S124" s="27"/>
      <c r="T124" s="27"/>
      <c r="U124" s="27"/>
      <c r="V124" s="27"/>
      <c r="W124" s="27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6"/>
      <c r="AI124" s="6"/>
    </row>
    <row r="125" spans="1:35" ht="14.1" customHeight="1" x14ac:dyDescent="0.25">
      <c r="A125" s="1" t="s">
        <v>235</v>
      </c>
      <c r="B125" s="1" t="s">
        <v>236</v>
      </c>
      <c r="C125" s="5">
        <f t="shared" si="18"/>
        <v>4681845.3100000005</v>
      </c>
      <c r="D125" s="6">
        <f t="shared" si="19"/>
        <v>2219887</v>
      </c>
      <c r="E125" s="10">
        <v>94717.75</v>
      </c>
      <c r="F125" s="10">
        <v>0</v>
      </c>
      <c r="G125" s="10">
        <v>2000000</v>
      </c>
      <c r="H125" s="10">
        <v>0</v>
      </c>
      <c r="I125" s="10">
        <v>30000</v>
      </c>
      <c r="J125" s="10">
        <v>95169.25</v>
      </c>
      <c r="K125" s="6">
        <v>1044834.46</v>
      </c>
      <c r="L125" s="6">
        <v>1417123.85</v>
      </c>
      <c r="M125" s="27"/>
      <c r="N125" s="26"/>
      <c r="O125" s="26"/>
      <c r="P125" s="27"/>
      <c r="Q125" s="27"/>
      <c r="R125" s="27"/>
      <c r="S125" s="27"/>
      <c r="T125" s="27"/>
      <c r="U125" s="27"/>
      <c r="V125" s="27"/>
      <c r="W125" s="27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6"/>
      <c r="AI125" s="6"/>
    </row>
    <row r="126" spans="1:35" ht="14.1" customHeight="1" x14ac:dyDescent="0.25">
      <c r="A126" s="1">
        <v>2284</v>
      </c>
      <c r="B126" s="1" t="s">
        <v>449</v>
      </c>
      <c r="C126" s="5">
        <f t="shared" ref="C126" si="20">SUM(D126,K126:L126)</f>
        <v>27800151.810000002</v>
      </c>
      <c r="D126" s="6">
        <f t="shared" ref="D126" si="21">SUM(E126:J126)</f>
        <v>9343543.3999999985</v>
      </c>
      <c r="E126" s="10">
        <v>639884.27</v>
      </c>
      <c r="F126" s="10">
        <v>0</v>
      </c>
      <c r="G126" s="10">
        <v>6800000</v>
      </c>
      <c r="H126" s="10">
        <v>0</v>
      </c>
      <c r="I126" s="10">
        <v>997064.29</v>
      </c>
      <c r="J126" s="10">
        <v>906594.84</v>
      </c>
      <c r="K126" s="6">
        <v>5419230.9400000004</v>
      </c>
      <c r="L126" s="6">
        <v>13037377.470000001</v>
      </c>
      <c r="M126" s="27"/>
      <c r="N126" s="26"/>
      <c r="O126" s="26"/>
      <c r="P126" s="27"/>
      <c r="Q126" s="27"/>
      <c r="R126" s="27"/>
      <c r="S126" s="27"/>
      <c r="T126" s="27"/>
      <c r="U126" s="27"/>
      <c r="V126" s="27"/>
      <c r="W126" s="27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6"/>
      <c r="AI126" s="6"/>
    </row>
    <row r="127" spans="1:35" ht="14.1" customHeight="1" x14ac:dyDescent="0.25">
      <c r="C127" s="5"/>
      <c r="D127" s="6"/>
      <c r="E127" s="10"/>
      <c r="F127" s="10"/>
      <c r="G127" s="10"/>
      <c r="H127" s="10"/>
      <c r="I127" s="10"/>
      <c r="J127" s="10"/>
      <c r="K127" s="6"/>
      <c r="L127" s="6"/>
      <c r="M127" s="27"/>
      <c r="N127" s="26"/>
      <c r="O127" s="26"/>
      <c r="P127" s="27"/>
      <c r="Q127" s="27"/>
      <c r="R127" s="27"/>
      <c r="S127" s="27"/>
      <c r="T127" s="27"/>
      <c r="U127" s="27"/>
      <c r="V127" s="27"/>
      <c r="W127" s="27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6"/>
      <c r="AI127" s="6"/>
    </row>
    <row r="128" spans="1:35" s="2" customFormat="1" ht="14.1" customHeight="1" x14ac:dyDescent="0.25">
      <c r="B128" s="2" t="s">
        <v>237</v>
      </c>
      <c r="C128" s="5">
        <f t="shared" ref="C128:L128" si="22">SUM(C129:C145)</f>
        <v>303048879.45999998</v>
      </c>
      <c r="D128" s="5">
        <f t="shared" si="22"/>
        <v>193357178.88000003</v>
      </c>
      <c r="E128" s="9">
        <f t="shared" si="22"/>
        <v>10624055.59</v>
      </c>
      <c r="F128" s="9">
        <f t="shared" si="22"/>
        <v>1526793.41</v>
      </c>
      <c r="G128" s="9">
        <f t="shared" si="22"/>
        <v>155083500.88999999</v>
      </c>
      <c r="H128" s="9">
        <f t="shared" si="22"/>
        <v>3932897.49</v>
      </c>
      <c r="I128" s="9">
        <f t="shared" si="22"/>
        <v>10736763.359999999</v>
      </c>
      <c r="J128" s="9">
        <f t="shared" si="22"/>
        <v>11453168.140000002</v>
      </c>
      <c r="K128" s="5">
        <f t="shared" si="22"/>
        <v>47399478.399999999</v>
      </c>
      <c r="L128" s="5">
        <f t="shared" si="22"/>
        <v>62292222.18</v>
      </c>
      <c r="M128" s="24"/>
      <c r="N128" s="25"/>
      <c r="O128" s="25"/>
      <c r="P128" s="24"/>
      <c r="Q128" s="24"/>
      <c r="R128" s="24"/>
      <c r="S128" s="24"/>
      <c r="T128" s="24"/>
      <c r="U128" s="24"/>
      <c r="V128" s="24"/>
      <c r="W128" s="24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5"/>
      <c r="AI128" s="5"/>
    </row>
    <row r="129" spans="1:35" ht="14.1" customHeight="1" x14ac:dyDescent="0.25">
      <c r="A129" s="1" t="s">
        <v>238</v>
      </c>
      <c r="B129" s="1" t="s">
        <v>239</v>
      </c>
      <c r="C129" s="5">
        <f t="shared" ref="C129:C145" si="23">SUM(D129,K129:L129)</f>
        <v>5043360.8999999994</v>
      </c>
      <c r="D129" s="6">
        <f t="shared" ref="D129:D145" si="24">SUM(E129:J129)</f>
        <v>2526239.7599999998</v>
      </c>
      <c r="E129" s="10">
        <v>10947.45</v>
      </c>
      <c r="F129" s="10">
        <v>0</v>
      </c>
      <c r="G129" s="10">
        <v>1666523.1</v>
      </c>
      <c r="H129" s="10">
        <v>0</v>
      </c>
      <c r="I129" s="10">
        <v>320000</v>
      </c>
      <c r="J129" s="10">
        <v>528769.21</v>
      </c>
      <c r="K129" s="6">
        <v>1914086.17</v>
      </c>
      <c r="L129" s="6">
        <v>603034.97</v>
      </c>
      <c r="M129" s="27"/>
      <c r="N129" s="26"/>
      <c r="O129" s="26"/>
      <c r="P129" s="27"/>
      <c r="Q129" s="27"/>
      <c r="R129" s="27"/>
      <c r="S129" s="27"/>
      <c r="T129" s="27"/>
      <c r="U129" s="27"/>
      <c r="V129" s="27"/>
      <c r="W129" s="27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6"/>
      <c r="AI129" s="6"/>
    </row>
    <row r="130" spans="1:35" ht="14.1" customHeight="1" x14ac:dyDescent="0.25">
      <c r="A130" s="1" t="s">
        <v>240</v>
      </c>
      <c r="B130" s="1" t="s">
        <v>241</v>
      </c>
      <c r="C130" s="5">
        <f t="shared" si="23"/>
        <v>4610347.6399999997</v>
      </c>
      <c r="D130" s="6">
        <f t="shared" si="24"/>
        <v>3379167.8299999996</v>
      </c>
      <c r="E130" s="10">
        <v>243471.3</v>
      </c>
      <c r="F130" s="10">
        <v>0</v>
      </c>
      <c r="G130" s="10">
        <v>2893265.13</v>
      </c>
      <c r="H130" s="10">
        <v>4114.3999999999996</v>
      </c>
      <c r="I130" s="10">
        <v>125000</v>
      </c>
      <c r="J130" s="10">
        <v>113317</v>
      </c>
      <c r="K130" s="6">
        <v>356454.29</v>
      </c>
      <c r="L130" s="6">
        <v>874725.52</v>
      </c>
      <c r="M130" s="27"/>
      <c r="N130" s="26"/>
      <c r="O130" s="26"/>
      <c r="P130" s="27"/>
      <c r="Q130" s="27"/>
      <c r="R130" s="27"/>
      <c r="S130" s="27"/>
      <c r="T130" s="27"/>
      <c r="U130" s="27"/>
      <c r="V130" s="27"/>
      <c r="W130" s="27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6"/>
      <c r="AI130" s="6"/>
    </row>
    <row r="131" spans="1:35" ht="14.1" customHeight="1" x14ac:dyDescent="0.25">
      <c r="A131" s="1" t="s">
        <v>242</v>
      </c>
      <c r="B131" s="1" t="s">
        <v>243</v>
      </c>
      <c r="C131" s="5">
        <f t="shared" si="23"/>
        <v>60332993.600000001</v>
      </c>
      <c r="D131" s="6">
        <f t="shared" si="24"/>
        <v>48602585.07</v>
      </c>
      <c r="E131" s="10">
        <v>1751214.17</v>
      </c>
      <c r="F131" s="10">
        <v>1468103.05</v>
      </c>
      <c r="G131" s="10">
        <v>39914130.25</v>
      </c>
      <c r="H131" s="10">
        <v>3080599.85</v>
      </c>
      <c r="I131" s="10">
        <v>2050935</v>
      </c>
      <c r="J131" s="10">
        <v>337602.75</v>
      </c>
      <c r="K131" s="6">
        <v>4503980.08</v>
      </c>
      <c r="L131" s="6">
        <v>7226428.4500000002</v>
      </c>
      <c r="M131" s="27"/>
      <c r="N131" s="26"/>
      <c r="O131" s="26"/>
      <c r="P131" s="27"/>
      <c r="Q131" s="27"/>
      <c r="R131" s="27"/>
      <c r="S131" s="27"/>
      <c r="T131" s="27"/>
      <c r="U131" s="27"/>
      <c r="V131" s="27"/>
      <c r="W131" s="27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6"/>
      <c r="AI131" s="6"/>
    </row>
    <row r="132" spans="1:35" ht="14.1" customHeight="1" x14ac:dyDescent="0.25">
      <c r="A132" s="1" t="s">
        <v>244</v>
      </c>
      <c r="B132" s="1" t="s">
        <v>245</v>
      </c>
      <c r="C132" s="5">
        <f t="shared" si="23"/>
        <v>13323524.989999998</v>
      </c>
      <c r="D132" s="6">
        <f t="shared" si="24"/>
        <v>7842740.4199999999</v>
      </c>
      <c r="E132" s="10">
        <v>1185192.6399999999</v>
      </c>
      <c r="F132" s="10">
        <v>0</v>
      </c>
      <c r="G132" s="10">
        <v>6511317.7800000003</v>
      </c>
      <c r="H132" s="10">
        <v>0</v>
      </c>
      <c r="I132" s="10">
        <v>0</v>
      </c>
      <c r="J132" s="10">
        <v>146230</v>
      </c>
      <c r="K132" s="6">
        <v>2491662.36</v>
      </c>
      <c r="L132" s="6">
        <v>2989122.21</v>
      </c>
      <c r="M132" s="27"/>
      <c r="N132" s="26"/>
      <c r="O132" s="26"/>
      <c r="P132" s="27"/>
      <c r="Q132" s="27"/>
      <c r="R132" s="27"/>
      <c r="S132" s="27"/>
      <c r="T132" s="27"/>
      <c r="U132" s="27"/>
      <c r="V132" s="27"/>
      <c r="W132" s="27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6"/>
      <c r="AI132" s="6"/>
    </row>
    <row r="133" spans="1:35" ht="14.1" customHeight="1" x14ac:dyDescent="0.25">
      <c r="A133" s="1" t="s">
        <v>246</v>
      </c>
      <c r="B133" s="1" t="s">
        <v>247</v>
      </c>
      <c r="C133" s="5">
        <f t="shared" si="23"/>
        <v>17118193.649999999</v>
      </c>
      <c r="D133" s="6">
        <f t="shared" si="24"/>
        <v>8100286.79</v>
      </c>
      <c r="E133" s="10">
        <v>276798.25</v>
      </c>
      <c r="F133" s="10">
        <v>0</v>
      </c>
      <c r="G133" s="10">
        <v>6135135.0999999996</v>
      </c>
      <c r="H133" s="10">
        <v>0</v>
      </c>
      <c r="I133" s="10">
        <v>734696.81</v>
      </c>
      <c r="J133" s="10">
        <v>953656.63</v>
      </c>
      <c r="K133" s="6">
        <v>3132530.16</v>
      </c>
      <c r="L133" s="6">
        <v>5885376.7000000002</v>
      </c>
      <c r="M133" s="27"/>
      <c r="N133" s="26"/>
      <c r="O133" s="26"/>
      <c r="P133" s="27"/>
      <c r="Q133" s="27"/>
      <c r="R133" s="27"/>
      <c r="S133" s="27"/>
      <c r="T133" s="27"/>
      <c r="U133" s="27"/>
      <c r="V133" s="27"/>
      <c r="W133" s="27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6"/>
      <c r="AI133" s="6"/>
    </row>
    <row r="134" spans="1:35" ht="14.1" customHeight="1" x14ac:dyDescent="0.25">
      <c r="A134" s="1" t="s">
        <v>248</v>
      </c>
      <c r="B134" s="1" t="s">
        <v>249</v>
      </c>
      <c r="C134" s="5">
        <f t="shared" si="23"/>
        <v>9551575.8200000003</v>
      </c>
      <c r="D134" s="6">
        <f t="shared" si="24"/>
        <v>5357401.2699999996</v>
      </c>
      <c r="E134" s="10">
        <v>321595.03000000003</v>
      </c>
      <c r="F134" s="10">
        <v>0</v>
      </c>
      <c r="G134" s="10">
        <v>4739552.6399999997</v>
      </c>
      <c r="H134" s="10">
        <v>17086.099999999999</v>
      </c>
      <c r="I134" s="10">
        <v>175000</v>
      </c>
      <c r="J134" s="10">
        <v>104167.5</v>
      </c>
      <c r="K134" s="6">
        <v>2179615.0499999998</v>
      </c>
      <c r="L134" s="6">
        <v>2014559.5</v>
      </c>
      <c r="M134" s="27"/>
      <c r="N134" s="26"/>
      <c r="O134" s="26"/>
      <c r="P134" s="27"/>
      <c r="Q134" s="27"/>
      <c r="R134" s="27"/>
      <c r="S134" s="27"/>
      <c r="T134" s="27"/>
      <c r="U134" s="27"/>
      <c r="V134" s="27"/>
      <c r="W134" s="27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6"/>
      <c r="AI134" s="6"/>
    </row>
    <row r="135" spans="1:35" ht="14.1" customHeight="1" x14ac:dyDescent="0.25">
      <c r="A135" s="1" t="s">
        <v>250</v>
      </c>
      <c r="B135" s="1" t="s">
        <v>251</v>
      </c>
      <c r="C135" s="5">
        <f t="shared" si="23"/>
        <v>34575072.640000001</v>
      </c>
      <c r="D135" s="6">
        <f t="shared" si="24"/>
        <v>15511041.890000001</v>
      </c>
      <c r="E135" s="10">
        <v>818596.11</v>
      </c>
      <c r="F135" s="10">
        <v>19201.32</v>
      </c>
      <c r="G135" s="10">
        <v>10392163.07</v>
      </c>
      <c r="H135" s="10">
        <v>0</v>
      </c>
      <c r="I135" s="10">
        <v>1275000</v>
      </c>
      <c r="J135" s="10">
        <v>3006081.39</v>
      </c>
      <c r="K135" s="6">
        <v>8614959.1999999993</v>
      </c>
      <c r="L135" s="6">
        <v>10449071.550000001</v>
      </c>
      <c r="M135" s="27"/>
      <c r="N135" s="26"/>
      <c r="O135" s="26"/>
      <c r="P135" s="27"/>
      <c r="Q135" s="27"/>
      <c r="R135" s="27"/>
      <c r="S135" s="27"/>
      <c r="T135" s="27"/>
      <c r="U135" s="27"/>
      <c r="V135" s="27"/>
      <c r="W135" s="27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6"/>
      <c r="AI135" s="6"/>
    </row>
    <row r="136" spans="1:35" ht="14.1" customHeight="1" x14ac:dyDescent="0.25">
      <c r="A136" s="1" t="s">
        <v>252</v>
      </c>
      <c r="B136" s="1" t="s">
        <v>253</v>
      </c>
      <c r="C136" s="5">
        <f t="shared" si="23"/>
        <v>12753174.9</v>
      </c>
      <c r="D136" s="6">
        <f t="shared" si="24"/>
        <v>9320520.5800000001</v>
      </c>
      <c r="E136" s="10">
        <v>292137.8</v>
      </c>
      <c r="F136" s="10">
        <v>2456.9</v>
      </c>
      <c r="G136" s="10">
        <v>8780504.9299999997</v>
      </c>
      <c r="H136" s="10">
        <v>21886.48</v>
      </c>
      <c r="I136" s="10">
        <v>150000</v>
      </c>
      <c r="J136" s="10">
        <v>73534.47</v>
      </c>
      <c r="K136" s="6">
        <v>556818.84</v>
      </c>
      <c r="L136" s="6">
        <v>2875835.48</v>
      </c>
      <c r="M136" s="27"/>
      <c r="N136" s="26"/>
      <c r="O136" s="26"/>
      <c r="P136" s="27"/>
      <c r="Q136" s="27"/>
      <c r="R136" s="27"/>
      <c r="S136" s="27"/>
      <c r="T136" s="27"/>
      <c r="U136" s="27"/>
      <c r="V136" s="27"/>
      <c r="W136" s="27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6"/>
      <c r="AI136" s="6"/>
    </row>
    <row r="137" spans="1:35" ht="14.1" customHeight="1" x14ac:dyDescent="0.25">
      <c r="A137" s="1" t="s">
        <v>254</v>
      </c>
      <c r="B137" s="1" t="s">
        <v>255</v>
      </c>
      <c r="C137" s="5">
        <f t="shared" si="23"/>
        <v>8610640.9900000002</v>
      </c>
      <c r="D137" s="6">
        <f t="shared" si="24"/>
        <v>6162828.54</v>
      </c>
      <c r="E137" s="10">
        <v>531516.1</v>
      </c>
      <c r="F137" s="10">
        <v>0</v>
      </c>
      <c r="G137" s="10">
        <v>4862362.34</v>
      </c>
      <c r="H137" s="10">
        <v>9373.4500000000007</v>
      </c>
      <c r="I137" s="10">
        <v>570000</v>
      </c>
      <c r="J137" s="10">
        <v>189576.65</v>
      </c>
      <c r="K137" s="6">
        <v>1621414.87</v>
      </c>
      <c r="L137" s="6">
        <v>826397.58</v>
      </c>
      <c r="M137" s="27"/>
      <c r="N137" s="26"/>
      <c r="O137" s="26"/>
      <c r="P137" s="27"/>
      <c r="Q137" s="27"/>
      <c r="R137" s="27"/>
      <c r="S137" s="27"/>
      <c r="T137" s="27"/>
      <c r="U137" s="27"/>
      <c r="V137" s="27"/>
      <c r="W137" s="27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6"/>
      <c r="AI137" s="6"/>
    </row>
    <row r="138" spans="1:35" ht="14.1" customHeight="1" x14ac:dyDescent="0.25">
      <c r="A138" s="1" t="s">
        <v>256</v>
      </c>
      <c r="B138" s="1" t="s">
        <v>257</v>
      </c>
      <c r="C138" s="5">
        <f t="shared" si="23"/>
        <v>9070879.6499999985</v>
      </c>
      <c r="D138" s="6">
        <f t="shared" si="24"/>
        <v>5210621.13</v>
      </c>
      <c r="E138" s="10">
        <v>27916.9</v>
      </c>
      <c r="F138" s="10">
        <v>27843.4</v>
      </c>
      <c r="G138" s="10">
        <v>4202966.78</v>
      </c>
      <c r="H138" s="10">
        <v>0</v>
      </c>
      <c r="I138" s="10">
        <v>371000</v>
      </c>
      <c r="J138" s="10">
        <v>580894.05000000005</v>
      </c>
      <c r="K138" s="6">
        <v>595671.68000000005</v>
      </c>
      <c r="L138" s="6">
        <v>3264586.84</v>
      </c>
      <c r="M138" s="27"/>
      <c r="N138" s="26"/>
      <c r="O138" s="26"/>
      <c r="P138" s="27"/>
      <c r="Q138" s="27"/>
      <c r="R138" s="27"/>
      <c r="S138" s="27"/>
      <c r="T138" s="27"/>
      <c r="U138" s="27"/>
      <c r="V138" s="27"/>
      <c r="W138" s="27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6"/>
      <c r="AI138" s="6"/>
    </row>
    <row r="139" spans="1:35" ht="14.1" customHeight="1" x14ac:dyDescent="0.25">
      <c r="A139" s="1" t="s">
        <v>258</v>
      </c>
      <c r="B139" s="1" t="s">
        <v>259</v>
      </c>
      <c r="C139" s="5">
        <f t="shared" si="23"/>
        <v>4095390.77</v>
      </c>
      <c r="D139" s="6">
        <f t="shared" si="24"/>
        <v>2587487.83</v>
      </c>
      <c r="E139" s="10">
        <v>465063.31</v>
      </c>
      <c r="F139" s="10">
        <v>0</v>
      </c>
      <c r="G139" s="10">
        <v>1639424.52</v>
      </c>
      <c r="H139" s="10">
        <v>0</v>
      </c>
      <c r="I139" s="10">
        <v>359000</v>
      </c>
      <c r="J139" s="10">
        <v>124000</v>
      </c>
      <c r="K139" s="6">
        <v>819409.4</v>
      </c>
      <c r="L139" s="6">
        <v>688493.54</v>
      </c>
      <c r="M139" s="27"/>
      <c r="N139" s="26"/>
      <c r="O139" s="26"/>
      <c r="P139" s="27"/>
      <c r="Q139" s="27"/>
      <c r="R139" s="27"/>
      <c r="S139" s="27"/>
      <c r="T139" s="27"/>
      <c r="U139" s="27"/>
      <c r="V139" s="27"/>
      <c r="W139" s="27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6"/>
      <c r="AI139" s="6"/>
    </row>
    <row r="140" spans="1:35" ht="14.1" customHeight="1" x14ac:dyDescent="0.25">
      <c r="A140" s="1" t="s">
        <v>260</v>
      </c>
      <c r="B140" s="1" t="s">
        <v>261</v>
      </c>
      <c r="C140" s="5">
        <f t="shared" si="23"/>
        <v>10312287.949999999</v>
      </c>
      <c r="D140" s="6">
        <f t="shared" si="24"/>
        <v>4101043.9</v>
      </c>
      <c r="E140" s="10">
        <v>692329.5</v>
      </c>
      <c r="F140" s="10">
        <v>0</v>
      </c>
      <c r="G140" s="10">
        <v>2689076.3</v>
      </c>
      <c r="H140" s="10">
        <v>225187.95</v>
      </c>
      <c r="I140" s="10">
        <v>340000</v>
      </c>
      <c r="J140" s="10">
        <v>154450.15</v>
      </c>
      <c r="K140" s="6">
        <v>4146847.21</v>
      </c>
      <c r="L140" s="6">
        <v>2064396.84</v>
      </c>
      <c r="M140" s="27"/>
      <c r="N140" s="26"/>
      <c r="O140" s="26"/>
      <c r="P140" s="27"/>
      <c r="Q140" s="27"/>
      <c r="R140" s="27"/>
      <c r="S140" s="27"/>
      <c r="T140" s="27"/>
      <c r="U140" s="27"/>
      <c r="V140" s="27"/>
      <c r="W140" s="27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6"/>
      <c r="AI140" s="6"/>
    </row>
    <row r="141" spans="1:35" ht="14.1" customHeight="1" x14ac:dyDescent="0.25">
      <c r="A141" s="1" t="s">
        <v>262</v>
      </c>
      <c r="B141" s="1" t="s">
        <v>263</v>
      </c>
      <c r="C141" s="5">
        <f t="shared" si="23"/>
        <v>31432264.080000006</v>
      </c>
      <c r="D141" s="6">
        <f t="shared" si="24"/>
        <v>22482607.270000003</v>
      </c>
      <c r="E141" s="10">
        <v>626623.93000000005</v>
      </c>
      <c r="F141" s="10">
        <v>9188.74</v>
      </c>
      <c r="G141" s="10">
        <v>18262749.699999999</v>
      </c>
      <c r="H141" s="10">
        <v>0</v>
      </c>
      <c r="I141" s="10">
        <v>1133807.8500000001</v>
      </c>
      <c r="J141" s="10">
        <v>2450237.0499999998</v>
      </c>
      <c r="K141" s="6">
        <v>5775043.8499999996</v>
      </c>
      <c r="L141" s="6">
        <v>3174612.96</v>
      </c>
      <c r="M141" s="27"/>
      <c r="N141" s="26"/>
      <c r="O141" s="26"/>
      <c r="P141" s="27"/>
      <c r="Q141" s="27"/>
      <c r="R141" s="27"/>
      <c r="S141" s="27"/>
      <c r="T141" s="27"/>
      <c r="U141" s="27"/>
      <c r="V141" s="27"/>
      <c r="W141" s="27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6"/>
      <c r="AI141" s="6"/>
    </row>
    <row r="142" spans="1:35" ht="14.1" customHeight="1" x14ac:dyDescent="0.25">
      <c r="A142" s="1" t="s">
        <v>264</v>
      </c>
      <c r="B142" s="1" t="s">
        <v>265</v>
      </c>
      <c r="C142" s="5">
        <f t="shared" si="23"/>
        <v>21316570.640000001</v>
      </c>
      <c r="D142" s="6">
        <f t="shared" si="24"/>
        <v>12139681.789999999</v>
      </c>
      <c r="E142" s="10">
        <v>1211524.3400000001</v>
      </c>
      <c r="F142" s="10">
        <v>0</v>
      </c>
      <c r="G142" s="10">
        <v>10113411.199999999</v>
      </c>
      <c r="H142" s="10">
        <v>0</v>
      </c>
      <c r="I142" s="10">
        <v>600000</v>
      </c>
      <c r="J142" s="10">
        <v>214746.25</v>
      </c>
      <c r="K142" s="6">
        <v>1558257.43</v>
      </c>
      <c r="L142" s="6">
        <v>7618631.4199999999</v>
      </c>
      <c r="M142" s="27"/>
      <c r="N142" s="26"/>
      <c r="O142" s="26"/>
      <c r="P142" s="27"/>
      <c r="Q142" s="27"/>
      <c r="R142" s="27"/>
      <c r="S142" s="27"/>
      <c r="T142" s="27"/>
      <c r="U142" s="27"/>
      <c r="V142" s="27"/>
      <c r="W142" s="27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6"/>
      <c r="AI142" s="6"/>
    </row>
    <row r="143" spans="1:35" ht="14.1" customHeight="1" x14ac:dyDescent="0.25">
      <c r="A143" s="1" t="s">
        <v>266</v>
      </c>
      <c r="B143" s="1" t="s">
        <v>267</v>
      </c>
      <c r="C143" s="5">
        <f t="shared" si="23"/>
        <v>7977380.4799999995</v>
      </c>
      <c r="D143" s="6">
        <f t="shared" si="24"/>
        <v>5063456.3</v>
      </c>
      <c r="E143" s="10">
        <v>385045.75</v>
      </c>
      <c r="F143" s="10">
        <v>0</v>
      </c>
      <c r="G143" s="10">
        <v>4388321.25</v>
      </c>
      <c r="H143" s="10">
        <v>0</v>
      </c>
      <c r="I143" s="10">
        <v>195000</v>
      </c>
      <c r="J143" s="10">
        <v>95089.3</v>
      </c>
      <c r="K143" s="6">
        <v>997063.39</v>
      </c>
      <c r="L143" s="6">
        <v>1916860.79</v>
      </c>
      <c r="M143" s="27"/>
      <c r="N143" s="26"/>
      <c r="O143" s="26"/>
      <c r="P143" s="27"/>
      <c r="Q143" s="27"/>
      <c r="R143" s="27"/>
      <c r="S143" s="27"/>
      <c r="T143" s="27"/>
      <c r="U143" s="27"/>
      <c r="V143" s="27"/>
      <c r="W143" s="27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6"/>
      <c r="AI143" s="6"/>
    </row>
    <row r="144" spans="1:35" ht="14.1" customHeight="1" x14ac:dyDescent="0.25">
      <c r="A144" s="1" t="s">
        <v>268</v>
      </c>
      <c r="B144" s="1" t="s">
        <v>269</v>
      </c>
      <c r="C144" s="5">
        <f t="shared" si="23"/>
        <v>16300545.109999999</v>
      </c>
      <c r="D144" s="6">
        <f t="shared" si="24"/>
        <v>10199421.300000001</v>
      </c>
      <c r="E144" s="10">
        <v>306094.90000000002</v>
      </c>
      <c r="F144" s="10">
        <v>0</v>
      </c>
      <c r="G144" s="10">
        <v>7522544.9500000002</v>
      </c>
      <c r="H144" s="10">
        <v>142681</v>
      </c>
      <c r="I144" s="10">
        <v>1037323.7</v>
      </c>
      <c r="J144" s="10">
        <v>1190776.75</v>
      </c>
      <c r="K144" s="6">
        <v>1970475.7</v>
      </c>
      <c r="L144" s="6">
        <v>4130648.11</v>
      </c>
      <c r="M144" s="27"/>
      <c r="N144" s="26"/>
      <c r="O144" s="26"/>
      <c r="P144" s="27"/>
      <c r="Q144" s="27"/>
      <c r="R144" s="27"/>
      <c r="S144" s="27"/>
      <c r="T144" s="27"/>
      <c r="U144" s="27"/>
      <c r="V144" s="27"/>
      <c r="W144" s="27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6"/>
      <c r="AI144" s="6"/>
    </row>
    <row r="145" spans="1:35" ht="14.1" customHeight="1" x14ac:dyDescent="0.25">
      <c r="A145" s="1" t="s">
        <v>270</v>
      </c>
      <c r="B145" s="1" t="s">
        <v>271</v>
      </c>
      <c r="C145" s="5">
        <f t="shared" si="23"/>
        <v>36624675.649999999</v>
      </c>
      <c r="D145" s="6">
        <f t="shared" si="24"/>
        <v>24770047.210000001</v>
      </c>
      <c r="E145" s="10">
        <v>1477988.11</v>
      </c>
      <c r="F145" s="10">
        <v>0</v>
      </c>
      <c r="G145" s="10">
        <v>20370051.850000001</v>
      </c>
      <c r="H145" s="10">
        <v>431968.26</v>
      </c>
      <c r="I145" s="10">
        <v>1300000</v>
      </c>
      <c r="J145" s="10">
        <v>1190038.99</v>
      </c>
      <c r="K145" s="6">
        <v>6165188.7199999997</v>
      </c>
      <c r="L145" s="6">
        <v>5689439.7199999997</v>
      </c>
      <c r="M145" s="27"/>
      <c r="N145" s="26"/>
      <c r="O145" s="26"/>
      <c r="P145" s="27"/>
      <c r="Q145" s="27"/>
      <c r="R145" s="27"/>
      <c r="S145" s="27"/>
      <c r="T145" s="27"/>
      <c r="U145" s="27"/>
      <c r="V145" s="27"/>
      <c r="W145" s="27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6"/>
      <c r="AI145" s="6"/>
    </row>
    <row r="146" spans="1:35" ht="14.1" customHeight="1" x14ac:dyDescent="0.25">
      <c r="C146" s="5"/>
      <c r="D146" s="6"/>
      <c r="E146" s="10"/>
      <c r="F146" s="10"/>
      <c r="G146" s="10"/>
      <c r="H146" s="10"/>
      <c r="I146" s="10"/>
      <c r="J146" s="10"/>
      <c r="K146" s="6"/>
      <c r="L146" s="6"/>
      <c r="M146" s="27"/>
      <c r="N146" s="26"/>
      <c r="O146" s="26"/>
      <c r="P146" s="27"/>
      <c r="Q146" s="27"/>
      <c r="R146" s="27"/>
      <c r="S146" s="27"/>
      <c r="T146" s="27"/>
      <c r="U146" s="27"/>
      <c r="V146" s="27"/>
      <c r="W146" s="27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6"/>
      <c r="AI146" s="6"/>
    </row>
    <row r="147" spans="1:35" s="2" customFormat="1" ht="14.1" customHeight="1" x14ac:dyDescent="0.25">
      <c r="B147" s="2" t="s">
        <v>272</v>
      </c>
      <c r="C147" s="5">
        <f>SUM(C148:C156)</f>
        <v>173734437.58999997</v>
      </c>
      <c r="D147" s="5">
        <f t="shared" ref="D147:L147" si="25">SUM(D148:D156)</f>
        <v>115759222.48999998</v>
      </c>
      <c r="E147" s="9">
        <f t="shared" si="25"/>
        <v>6729119.7799999993</v>
      </c>
      <c r="F147" s="9">
        <f t="shared" si="25"/>
        <v>567129.82999999996</v>
      </c>
      <c r="G147" s="9">
        <f t="shared" si="25"/>
        <v>99805354.400000006</v>
      </c>
      <c r="H147" s="9">
        <f t="shared" si="25"/>
        <v>282609.51</v>
      </c>
      <c r="I147" s="9">
        <f t="shared" si="25"/>
        <v>4975101.4000000004</v>
      </c>
      <c r="J147" s="9">
        <f t="shared" si="25"/>
        <v>3399907.57</v>
      </c>
      <c r="K147" s="5">
        <f t="shared" si="25"/>
        <v>27296702.07</v>
      </c>
      <c r="L147" s="5">
        <f t="shared" si="25"/>
        <v>30678513.029999997</v>
      </c>
      <c r="M147" s="24"/>
      <c r="N147" s="25"/>
      <c r="O147" s="25"/>
      <c r="P147" s="24"/>
      <c r="Q147" s="24"/>
      <c r="R147" s="24"/>
      <c r="S147" s="24"/>
      <c r="T147" s="24"/>
      <c r="U147" s="24"/>
      <c r="V147" s="24"/>
      <c r="W147" s="24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5"/>
      <c r="AI147" s="5"/>
    </row>
    <row r="148" spans="1:35" ht="14.1" customHeight="1" x14ac:dyDescent="0.25">
      <c r="A148" s="1" t="s">
        <v>273</v>
      </c>
      <c r="B148" s="1" t="s">
        <v>274</v>
      </c>
      <c r="C148" s="5">
        <f t="shared" ref="C148:C156" si="26">SUM(D148,K148:L148)</f>
        <v>32696961.050000001</v>
      </c>
      <c r="D148" s="6">
        <f t="shared" ref="D148:D156" si="27">SUM(E148:J148)</f>
        <v>23756769.960000001</v>
      </c>
      <c r="E148" s="10">
        <v>1470163.16</v>
      </c>
      <c r="F148" s="10">
        <v>2369.6</v>
      </c>
      <c r="G148" s="10">
        <v>20517250</v>
      </c>
      <c r="H148" s="10">
        <v>0</v>
      </c>
      <c r="I148" s="10">
        <v>980000</v>
      </c>
      <c r="J148" s="10">
        <v>786987.2</v>
      </c>
      <c r="K148" s="6">
        <v>6568616.2199999997</v>
      </c>
      <c r="L148" s="6">
        <v>2371574.87</v>
      </c>
      <c r="M148" s="27"/>
      <c r="N148" s="26"/>
      <c r="O148" s="26"/>
      <c r="P148" s="27"/>
      <c r="Q148" s="27"/>
      <c r="R148" s="27"/>
      <c r="S148" s="27"/>
      <c r="T148" s="27"/>
      <c r="U148" s="27"/>
      <c r="V148" s="27"/>
      <c r="W148" s="27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6"/>
      <c r="AI148" s="6"/>
    </row>
    <row r="149" spans="1:35" ht="14.1" customHeight="1" x14ac:dyDescent="0.25">
      <c r="A149" s="1" t="s">
        <v>275</v>
      </c>
      <c r="B149" s="1" t="s">
        <v>276</v>
      </c>
      <c r="C149" s="5">
        <f t="shared" si="26"/>
        <v>14168709.470000001</v>
      </c>
      <c r="D149" s="6">
        <f t="shared" si="27"/>
        <v>10228401.41</v>
      </c>
      <c r="E149" s="10">
        <v>-48896.59</v>
      </c>
      <c r="F149" s="10">
        <v>211304.85</v>
      </c>
      <c r="G149" s="10">
        <v>9451894.75</v>
      </c>
      <c r="H149" s="10">
        <v>0</v>
      </c>
      <c r="I149" s="10">
        <v>331101.40000000002</v>
      </c>
      <c r="J149" s="10">
        <v>282997</v>
      </c>
      <c r="K149" s="6">
        <v>1374740.05</v>
      </c>
      <c r="L149" s="6">
        <v>2565568.0099999998</v>
      </c>
      <c r="M149" s="27"/>
      <c r="N149" s="26"/>
      <c r="O149" s="26"/>
      <c r="P149" s="27"/>
      <c r="Q149" s="27"/>
      <c r="R149" s="27"/>
      <c r="S149" s="27"/>
      <c r="T149" s="27"/>
      <c r="U149" s="27"/>
      <c r="V149" s="27"/>
      <c r="W149" s="27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6"/>
      <c r="AI149" s="6"/>
    </row>
    <row r="150" spans="1:35" ht="14.1" customHeight="1" x14ac:dyDescent="0.25">
      <c r="A150" s="1" t="s">
        <v>277</v>
      </c>
      <c r="B150" s="1" t="s">
        <v>278</v>
      </c>
      <c r="C150" s="5">
        <f t="shared" si="26"/>
        <v>74614566.390000001</v>
      </c>
      <c r="D150" s="6">
        <f t="shared" si="27"/>
        <v>51626697.539999999</v>
      </c>
      <c r="E150" s="10">
        <v>4399356.53</v>
      </c>
      <c r="F150" s="10">
        <v>0</v>
      </c>
      <c r="G150" s="10">
        <v>44012200</v>
      </c>
      <c r="H150" s="10">
        <v>282609.51</v>
      </c>
      <c r="I150" s="10">
        <v>2000000</v>
      </c>
      <c r="J150" s="10">
        <v>932531.5</v>
      </c>
      <c r="K150" s="6">
        <v>8983050.8499999996</v>
      </c>
      <c r="L150" s="6">
        <v>14004818</v>
      </c>
      <c r="M150" s="27"/>
      <c r="N150" s="26"/>
      <c r="O150" s="26"/>
      <c r="P150" s="27"/>
      <c r="Q150" s="27"/>
      <c r="R150" s="27"/>
      <c r="S150" s="27"/>
      <c r="T150" s="27"/>
      <c r="U150" s="27"/>
      <c r="V150" s="27"/>
      <c r="W150" s="27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6"/>
      <c r="AI150" s="6"/>
    </row>
    <row r="151" spans="1:35" ht="14.1" customHeight="1" x14ac:dyDescent="0.25">
      <c r="A151" s="1" t="s">
        <v>279</v>
      </c>
      <c r="B151" s="1" t="s">
        <v>280</v>
      </c>
      <c r="C151" s="5">
        <f t="shared" si="26"/>
        <v>5686969.5599999996</v>
      </c>
      <c r="D151" s="6">
        <f t="shared" si="27"/>
        <v>3968461.83</v>
      </c>
      <c r="E151" s="10">
        <v>8940</v>
      </c>
      <c r="F151" s="10">
        <v>0</v>
      </c>
      <c r="G151" s="10">
        <v>3227640</v>
      </c>
      <c r="H151" s="10">
        <v>0</v>
      </c>
      <c r="I151" s="10">
        <v>355000</v>
      </c>
      <c r="J151" s="10">
        <v>376881.83</v>
      </c>
      <c r="K151" s="6">
        <v>1162440.26</v>
      </c>
      <c r="L151" s="6">
        <v>556067.47</v>
      </c>
      <c r="M151" s="27"/>
      <c r="N151" s="26"/>
      <c r="O151" s="26"/>
      <c r="P151" s="27"/>
      <c r="Q151" s="27"/>
      <c r="R151" s="27"/>
      <c r="S151" s="27"/>
      <c r="T151" s="27"/>
      <c r="U151" s="27"/>
      <c r="V151" s="27"/>
      <c r="W151" s="27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6"/>
      <c r="AI151" s="6"/>
    </row>
    <row r="152" spans="1:35" ht="14.1" customHeight="1" x14ac:dyDescent="0.25">
      <c r="A152" s="1" t="s">
        <v>281</v>
      </c>
      <c r="B152" s="1" t="s">
        <v>282</v>
      </c>
      <c r="C152" s="5">
        <f t="shared" si="26"/>
        <v>6942759.5800000001</v>
      </c>
      <c r="D152" s="6">
        <f t="shared" si="27"/>
        <v>4926748.9400000004</v>
      </c>
      <c r="E152" s="10">
        <v>202398.4</v>
      </c>
      <c r="F152" s="10">
        <v>0</v>
      </c>
      <c r="G152" s="10">
        <v>4335000</v>
      </c>
      <c r="H152" s="10">
        <v>0</v>
      </c>
      <c r="I152" s="10">
        <v>180000</v>
      </c>
      <c r="J152" s="10">
        <v>209350.54</v>
      </c>
      <c r="K152" s="6">
        <v>1594717.25</v>
      </c>
      <c r="L152" s="6">
        <v>421293.39</v>
      </c>
      <c r="M152" s="27"/>
      <c r="N152" s="26"/>
      <c r="O152" s="26"/>
      <c r="P152" s="27"/>
      <c r="Q152" s="27"/>
      <c r="R152" s="27"/>
      <c r="S152" s="27"/>
      <c r="T152" s="27"/>
      <c r="U152" s="27"/>
      <c r="V152" s="27"/>
      <c r="W152" s="27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6"/>
      <c r="AI152" s="6"/>
    </row>
    <row r="153" spans="1:35" ht="14.1" customHeight="1" x14ac:dyDescent="0.25">
      <c r="A153" s="1" t="s">
        <v>283</v>
      </c>
      <c r="B153" s="1" t="s">
        <v>284</v>
      </c>
      <c r="C153" s="5">
        <f t="shared" si="26"/>
        <v>6878515.7799999993</v>
      </c>
      <c r="D153" s="6">
        <f t="shared" si="27"/>
        <v>3766451.4899999998</v>
      </c>
      <c r="E153" s="10">
        <v>40607.449999999997</v>
      </c>
      <c r="F153" s="10">
        <v>324235.24</v>
      </c>
      <c r="G153" s="10">
        <v>2914780</v>
      </c>
      <c r="H153" s="10">
        <v>0</v>
      </c>
      <c r="I153" s="10">
        <v>300000</v>
      </c>
      <c r="J153" s="10">
        <v>186828.79999999999</v>
      </c>
      <c r="K153" s="6">
        <v>1546176.15</v>
      </c>
      <c r="L153" s="6">
        <v>1565888.14</v>
      </c>
      <c r="M153" s="27"/>
      <c r="N153" s="26"/>
      <c r="O153" s="26"/>
      <c r="P153" s="27"/>
      <c r="Q153" s="27"/>
      <c r="R153" s="27"/>
      <c r="S153" s="27"/>
      <c r="T153" s="27"/>
      <c r="U153" s="27"/>
      <c r="V153" s="27"/>
      <c r="W153" s="27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6"/>
      <c r="AI153" s="6"/>
    </row>
    <row r="154" spans="1:35" ht="14.1" customHeight="1" x14ac:dyDescent="0.25">
      <c r="A154" s="1" t="s">
        <v>285</v>
      </c>
      <c r="B154" s="1" t="s">
        <v>286</v>
      </c>
      <c r="C154" s="5">
        <f t="shared" si="26"/>
        <v>12631017.939999999</v>
      </c>
      <c r="D154" s="6">
        <f t="shared" si="27"/>
        <v>9151956.7999999989</v>
      </c>
      <c r="E154" s="10">
        <v>430799.6</v>
      </c>
      <c r="F154" s="10">
        <v>0</v>
      </c>
      <c r="G154" s="10">
        <v>7915800</v>
      </c>
      <c r="H154" s="10">
        <v>0</v>
      </c>
      <c r="I154" s="10">
        <v>346000</v>
      </c>
      <c r="J154" s="10">
        <v>459357.2</v>
      </c>
      <c r="K154" s="6">
        <v>1632404.39</v>
      </c>
      <c r="L154" s="6">
        <v>1846656.75</v>
      </c>
      <c r="M154" s="27"/>
      <c r="N154" s="26"/>
      <c r="O154" s="26"/>
      <c r="P154" s="27"/>
      <c r="Q154" s="27"/>
      <c r="R154" s="27"/>
      <c r="S154" s="27"/>
      <c r="T154" s="27"/>
      <c r="U154" s="27"/>
      <c r="V154" s="27"/>
      <c r="W154" s="27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6"/>
      <c r="AI154" s="6"/>
    </row>
    <row r="155" spans="1:35" ht="14.1" customHeight="1" x14ac:dyDescent="0.25">
      <c r="A155" s="1" t="s">
        <v>287</v>
      </c>
      <c r="B155" s="1" t="s">
        <v>288</v>
      </c>
      <c r="C155" s="5">
        <f t="shared" si="26"/>
        <v>7252876.5099999998</v>
      </c>
      <c r="D155" s="6">
        <f t="shared" si="27"/>
        <v>3640402.45</v>
      </c>
      <c r="E155" s="10">
        <v>100221.85</v>
      </c>
      <c r="F155" s="10">
        <v>0</v>
      </c>
      <c r="G155" s="10">
        <v>3237639.65</v>
      </c>
      <c r="H155" s="10">
        <v>0</v>
      </c>
      <c r="I155" s="10">
        <v>205000</v>
      </c>
      <c r="J155" s="10">
        <v>97540.95</v>
      </c>
      <c r="K155" s="6">
        <v>2467006.8199999998</v>
      </c>
      <c r="L155" s="6">
        <v>1145467.24</v>
      </c>
      <c r="M155" s="27"/>
      <c r="N155" s="26"/>
      <c r="O155" s="26"/>
      <c r="P155" s="27"/>
      <c r="Q155" s="27"/>
      <c r="R155" s="27"/>
      <c r="S155" s="27"/>
      <c r="T155" s="27"/>
      <c r="U155" s="27"/>
      <c r="V155" s="27"/>
      <c r="W155" s="27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6"/>
      <c r="AI155" s="6"/>
    </row>
    <row r="156" spans="1:35" ht="14.1" customHeight="1" x14ac:dyDescent="0.25">
      <c r="A156" s="1" t="s">
        <v>289</v>
      </c>
      <c r="B156" s="1" t="s">
        <v>290</v>
      </c>
      <c r="C156" s="5">
        <f t="shared" si="26"/>
        <v>12862061.309999999</v>
      </c>
      <c r="D156" s="6">
        <f t="shared" si="27"/>
        <v>4693332.0699999994</v>
      </c>
      <c r="E156" s="10">
        <v>125529.38</v>
      </c>
      <c r="F156" s="10">
        <v>29220.14</v>
      </c>
      <c r="G156" s="10">
        <v>4193150</v>
      </c>
      <c r="H156" s="10">
        <v>0</v>
      </c>
      <c r="I156" s="10">
        <v>278000</v>
      </c>
      <c r="J156" s="10">
        <v>67432.55</v>
      </c>
      <c r="K156" s="6">
        <v>1967550.08</v>
      </c>
      <c r="L156" s="6">
        <v>6201179.1600000001</v>
      </c>
      <c r="M156" s="27"/>
      <c r="N156" s="26"/>
      <c r="O156" s="26"/>
      <c r="P156" s="27"/>
      <c r="Q156" s="27"/>
      <c r="R156" s="27"/>
      <c r="S156" s="27"/>
      <c r="T156" s="27"/>
      <c r="U156" s="27"/>
      <c r="V156" s="27"/>
      <c r="W156" s="27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6"/>
      <c r="AI156" s="6"/>
    </row>
    <row r="157" spans="1:35" ht="14.1" customHeight="1" x14ac:dyDescent="0.25">
      <c r="C157" s="5"/>
      <c r="D157" s="6"/>
      <c r="E157" s="10"/>
      <c r="F157" s="10"/>
      <c r="G157" s="10"/>
      <c r="H157" s="10"/>
      <c r="I157" s="10"/>
      <c r="J157" s="10"/>
      <c r="K157" s="6"/>
      <c r="L157" s="6"/>
      <c r="M157" s="27"/>
      <c r="N157" s="26"/>
      <c r="O157" s="26"/>
      <c r="P157" s="27"/>
      <c r="Q157" s="27"/>
      <c r="R157" s="27"/>
      <c r="S157" s="27"/>
      <c r="T157" s="27"/>
      <c r="U157" s="27"/>
      <c r="V157" s="27"/>
      <c r="W157" s="27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6"/>
      <c r="AI157" s="6"/>
    </row>
    <row r="158" spans="1:35" s="8" customFormat="1" ht="14.1" customHeight="1" x14ac:dyDescent="0.25">
      <c r="B158" s="8" t="s">
        <v>291</v>
      </c>
      <c r="C158" s="10">
        <f t="shared" ref="C158:L158" si="28">SUM(C12:C30,C33:C50,C53:C77,C80:C107,C110:C126,C129:C145,C148:C156)</f>
        <v>2928605140.6299987</v>
      </c>
      <c r="D158" s="10">
        <f t="shared" si="28"/>
        <v>1879618240.7200005</v>
      </c>
      <c r="E158" s="10">
        <f t="shared" si="28"/>
        <v>107212939.26000002</v>
      </c>
      <c r="F158" s="10">
        <f t="shared" si="28"/>
        <v>97497570.299999997</v>
      </c>
      <c r="G158" s="10">
        <f t="shared" si="28"/>
        <v>1339967291.1900001</v>
      </c>
      <c r="H158" s="10">
        <f t="shared" si="28"/>
        <v>54296831.710000001</v>
      </c>
      <c r="I158" s="10">
        <f t="shared" si="28"/>
        <v>158824793.55999997</v>
      </c>
      <c r="J158" s="10">
        <f t="shared" si="28"/>
        <v>121818814.69999999</v>
      </c>
      <c r="K158" s="6">
        <f t="shared" si="28"/>
        <v>491932082.27999991</v>
      </c>
      <c r="L158" s="6">
        <f t="shared" si="28"/>
        <v>557054817.63</v>
      </c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10"/>
      <c r="AI158" s="10"/>
    </row>
    <row r="159" spans="1:35" ht="14.1" customHeight="1" x14ac:dyDescent="0.25">
      <c r="C159" s="5"/>
      <c r="D159" s="6"/>
      <c r="E159" s="10"/>
      <c r="F159" s="10"/>
      <c r="G159" s="10"/>
      <c r="H159" s="10"/>
      <c r="I159" s="10"/>
      <c r="J159" s="10"/>
      <c r="K159" s="6"/>
      <c r="L159" s="6"/>
      <c r="M159" s="27"/>
      <c r="N159" s="26"/>
      <c r="O159" s="26"/>
      <c r="P159" s="27"/>
      <c r="Q159" s="27"/>
      <c r="R159" s="27"/>
      <c r="S159" s="27"/>
      <c r="T159" s="27"/>
      <c r="U159" s="27"/>
      <c r="V159" s="27"/>
      <c r="W159" s="27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6"/>
      <c r="AI159" s="6"/>
    </row>
    <row r="160" spans="1:35" ht="14.1" customHeight="1" x14ac:dyDescent="0.25">
      <c r="C160" s="5"/>
      <c r="D160" s="6"/>
      <c r="E160" s="10"/>
      <c r="F160" s="10"/>
      <c r="G160" s="10"/>
      <c r="H160" s="10"/>
      <c r="I160" s="10"/>
      <c r="J160" s="10"/>
      <c r="K160" s="6"/>
      <c r="L160" s="6"/>
      <c r="M160" s="27"/>
      <c r="N160" s="26"/>
      <c r="O160" s="26"/>
      <c r="P160" s="27"/>
      <c r="Q160" s="27"/>
      <c r="R160" s="27"/>
      <c r="S160" s="27"/>
      <c r="T160" s="27"/>
      <c r="U160" s="27"/>
      <c r="V160" s="27"/>
      <c r="W160" s="27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6"/>
      <c r="AI160" s="6"/>
    </row>
    <row r="161" spans="3:35" ht="14.1" customHeight="1" x14ac:dyDescent="0.25">
      <c r="C161" s="5"/>
      <c r="D161" s="6"/>
      <c r="E161" s="10"/>
      <c r="F161" s="10"/>
      <c r="G161" s="10"/>
      <c r="H161" s="10"/>
      <c r="I161" s="10"/>
      <c r="J161" s="10"/>
      <c r="K161" s="6"/>
      <c r="L161" s="6"/>
      <c r="M161" s="27"/>
      <c r="N161" s="26"/>
      <c r="O161" s="26"/>
      <c r="P161" s="27"/>
      <c r="Q161" s="27"/>
      <c r="R161" s="27"/>
      <c r="S161" s="27"/>
      <c r="T161" s="27"/>
      <c r="U161" s="27"/>
      <c r="V161" s="27"/>
      <c r="W161" s="27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6"/>
      <c r="AI161" s="6"/>
    </row>
    <row r="162" spans="3:35" ht="14.1" customHeight="1" x14ac:dyDescent="0.25">
      <c r="C162" s="5"/>
      <c r="D162" s="6"/>
      <c r="E162" s="10"/>
      <c r="F162" s="10"/>
      <c r="G162" s="10"/>
      <c r="H162" s="10"/>
      <c r="I162" s="10"/>
      <c r="J162" s="10"/>
      <c r="K162" s="6"/>
      <c r="L162" s="6"/>
      <c r="M162" s="27"/>
      <c r="N162" s="26"/>
      <c r="O162" s="26"/>
      <c r="P162" s="27"/>
      <c r="Q162" s="27"/>
      <c r="R162" s="27"/>
      <c r="S162" s="27"/>
      <c r="T162" s="27"/>
      <c r="U162" s="27"/>
      <c r="V162" s="27"/>
      <c r="W162" s="27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6"/>
      <c r="AI162" s="6"/>
    </row>
    <row r="163" spans="3:35" ht="14.1" customHeight="1" x14ac:dyDescent="0.25">
      <c r="C163" s="5"/>
      <c r="D163" s="6"/>
      <c r="E163" s="10"/>
      <c r="F163" s="10"/>
      <c r="G163" s="10"/>
      <c r="H163" s="10"/>
      <c r="I163" s="10"/>
      <c r="J163" s="10"/>
      <c r="K163" s="6"/>
      <c r="L163" s="6"/>
      <c r="M163" s="27"/>
      <c r="N163" s="26"/>
      <c r="O163" s="26"/>
      <c r="P163" s="27"/>
      <c r="Q163" s="27"/>
      <c r="R163" s="27"/>
      <c r="S163" s="27"/>
      <c r="T163" s="27"/>
      <c r="U163" s="27"/>
      <c r="V163" s="27"/>
      <c r="W163" s="27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6"/>
      <c r="AI163" s="6"/>
    </row>
    <row r="164" spans="3:35" ht="14.1" customHeight="1" x14ac:dyDescent="0.25">
      <c r="C164" s="5"/>
      <c r="D164" s="6"/>
      <c r="E164" s="10"/>
      <c r="F164" s="10"/>
      <c r="G164" s="10"/>
      <c r="H164" s="10"/>
      <c r="I164" s="10"/>
      <c r="J164" s="10"/>
      <c r="K164" s="6"/>
      <c r="L164" s="6"/>
      <c r="M164" s="27"/>
      <c r="N164" s="26"/>
      <c r="O164" s="26"/>
      <c r="P164" s="27"/>
      <c r="Q164" s="27"/>
      <c r="R164" s="27"/>
      <c r="S164" s="27"/>
      <c r="T164" s="27"/>
      <c r="U164" s="27"/>
      <c r="V164" s="27"/>
      <c r="W164" s="27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6"/>
      <c r="AI164" s="6"/>
    </row>
    <row r="165" spans="3:35" ht="14.1" customHeight="1" x14ac:dyDescent="0.25">
      <c r="C165" s="5"/>
      <c r="D165" s="6"/>
      <c r="E165" s="10"/>
      <c r="F165" s="10"/>
      <c r="G165" s="10"/>
      <c r="H165" s="10"/>
      <c r="I165" s="10"/>
      <c r="J165" s="10"/>
      <c r="K165" s="6"/>
      <c r="L165" s="6"/>
      <c r="M165" s="27"/>
      <c r="N165" s="26"/>
      <c r="O165" s="26"/>
      <c r="P165" s="27"/>
      <c r="Q165" s="27"/>
      <c r="R165" s="27"/>
      <c r="S165" s="27"/>
      <c r="T165" s="27"/>
      <c r="U165" s="27"/>
      <c r="V165" s="27"/>
      <c r="W165" s="27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6"/>
      <c r="AI165" s="6"/>
    </row>
    <row r="166" spans="3:35" ht="14.1" customHeight="1" x14ac:dyDescent="0.25">
      <c r="C166" s="5"/>
      <c r="D166" s="6"/>
      <c r="E166" s="10"/>
      <c r="F166" s="10"/>
      <c r="G166" s="10"/>
      <c r="H166" s="10"/>
      <c r="I166" s="10"/>
      <c r="J166" s="10"/>
      <c r="K166" s="6"/>
      <c r="L166" s="6"/>
      <c r="M166" s="27"/>
      <c r="N166" s="26"/>
      <c r="O166" s="26"/>
      <c r="P166" s="27"/>
      <c r="Q166" s="27"/>
      <c r="R166" s="27"/>
      <c r="S166" s="27"/>
      <c r="T166" s="27"/>
      <c r="U166" s="27"/>
      <c r="V166" s="27"/>
      <c r="W166" s="27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6"/>
      <c r="AI166" s="6"/>
    </row>
    <row r="167" spans="3:35" ht="14.1" customHeight="1" x14ac:dyDescent="0.25">
      <c r="C167" s="5"/>
      <c r="D167" s="6"/>
      <c r="E167" s="10"/>
      <c r="F167" s="10"/>
      <c r="G167" s="10"/>
      <c r="H167" s="10"/>
      <c r="I167" s="10"/>
      <c r="J167" s="10"/>
      <c r="K167" s="6"/>
      <c r="L167" s="6"/>
      <c r="M167" s="27"/>
      <c r="N167" s="26"/>
      <c r="O167" s="26"/>
      <c r="P167" s="27"/>
      <c r="Q167" s="27"/>
      <c r="R167" s="27"/>
      <c r="S167" s="27"/>
      <c r="T167" s="27"/>
      <c r="U167" s="27"/>
      <c r="V167" s="27"/>
      <c r="W167" s="27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6"/>
      <c r="AI167" s="6"/>
    </row>
    <row r="168" spans="3:35" ht="14.1" customHeight="1" x14ac:dyDescent="0.25">
      <c r="C168" s="5"/>
      <c r="D168" s="6"/>
      <c r="E168" s="10"/>
      <c r="F168" s="10"/>
      <c r="G168" s="10"/>
      <c r="H168" s="10"/>
      <c r="I168" s="10"/>
      <c r="J168" s="10"/>
      <c r="K168" s="6"/>
      <c r="L168" s="6"/>
      <c r="M168" s="27"/>
      <c r="N168" s="26"/>
      <c r="O168" s="26"/>
      <c r="P168" s="27"/>
      <c r="Q168" s="27"/>
      <c r="R168" s="27"/>
      <c r="S168" s="27"/>
      <c r="T168" s="27"/>
      <c r="U168" s="27"/>
      <c r="V168" s="27"/>
      <c r="W168" s="27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6"/>
      <c r="AI168" s="6"/>
    </row>
    <row r="169" spans="3:35" ht="14.1" customHeight="1" x14ac:dyDescent="0.25">
      <c r="C169" s="5"/>
      <c r="D169" s="6"/>
      <c r="E169" s="10"/>
      <c r="F169" s="10"/>
      <c r="G169" s="10"/>
      <c r="H169" s="10"/>
      <c r="I169" s="10"/>
      <c r="J169" s="10"/>
      <c r="K169" s="6"/>
      <c r="L169" s="6"/>
      <c r="M169" s="27"/>
      <c r="N169" s="26"/>
      <c r="O169" s="26"/>
      <c r="P169" s="27"/>
      <c r="Q169" s="27"/>
      <c r="R169" s="27"/>
      <c r="S169" s="27"/>
      <c r="T169" s="27"/>
      <c r="U169" s="27"/>
      <c r="V169" s="27"/>
      <c r="W169" s="27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6"/>
      <c r="AI169" s="6"/>
    </row>
    <row r="170" spans="3:35" ht="14.1" customHeight="1" x14ac:dyDescent="0.25">
      <c r="C170" s="5"/>
      <c r="D170" s="6"/>
      <c r="E170" s="10"/>
      <c r="F170" s="10"/>
      <c r="G170" s="10"/>
      <c r="H170" s="10"/>
      <c r="I170" s="10"/>
      <c r="J170" s="10"/>
      <c r="K170" s="6"/>
      <c r="L170" s="6"/>
      <c r="M170" s="27"/>
      <c r="N170" s="26"/>
      <c r="O170" s="26"/>
      <c r="P170" s="27"/>
      <c r="Q170" s="27"/>
      <c r="R170" s="27"/>
      <c r="S170" s="27"/>
      <c r="T170" s="27"/>
      <c r="U170" s="27"/>
      <c r="V170" s="27"/>
      <c r="W170" s="27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6"/>
      <c r="AI170" s="6"/>
    </row>
    <row r="171" spans="3:35" ht="14.1" customHeight="1" x14ac:dyDescent="0.25">
      <c r="C171" s="5"/>
      <c r="D171" s="6"/>
      <c r="E171" s="10"/>
      <c r="F171" s="10"/>
      <c r="G171" s="10"/>
      <c r="H171" s="10"/>
      <c r="I171" s="10"/>
      <c r="J171" s="10"/>
      <c r="K171" s="6"/>
      <c r="L171" s="6"/>
      <c r="M171" s="27"/>
      <c r="N171" s="26"/>
      <c r="O171" s="26"/>
      <c r="P171" s="27"/>
      <c r="Q171" s="27"/>
      <c r="R171" s="27"/>
      <c r="S171" s="27"/>
      <c r="T171" s="27"/>
      <c r="U171" s="27"/>
      <c r="V171" s="27"/>
      <c r="W171" s="27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6"/>
      <c r="AI171" s="6"/>
    </row>
    <row r="172" spans="3:35" ht="14.1" customHeight="1" x14ac:dyDescent="0.25">
      <c r="C172" s="5"/>
      <c r="D172" s="6"/>
      <c r="E172" s="10"/>
      <c r="F172" s="10"/>
      <c r="G172" s="10"/>
      <c r="H172" s="10"/>
      <c r="I172" s="10"/>
      <c r="J172" s="10"/>
      <c r="K172" s="6"/>
      <c r="L172" s="6"/>
      <c r="M172" s="27"/>
      <c r="N172" s="26"/>
      <c r="O172" s="26"/>
      <c r="P172" s="27"/>
      <c r="Q172" s="27"/>
      <c r="R172" s="27"/>
      <c r="S172" s="27"/>
      <c r="T172" s="27"/>
      <c r="U172" s="27"/>
      <c r="V172" s="27"/>
      <c r="W172" s="27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6"/>
      <c r="AI172" s="6"/>
    </row>
    <row r="173" spans="3:35" ht="14.1" customHeight="1" x14ac:dyDescent="0.25">
      <c r="C173" s="5"/>
      <c r="D173" s="6"/>
      <c r="E173" s="10"/>
      <c r="F173" s="10"/>
      <c r="G173" s="10"/>
      <c r="H173" s="10"/>
      <c r="I173" s="10"/>
      <c r="J173" s="10"/>
      <c r="K173" s="6"/>
      <c r="L173" s="6"/>
      <c r="M173" s="27"/>
      <c r="N173" s="26"/>
      <c r="O173" s="26"/>
      <c r="P173" s="27"/>
      <c r="Q173" s="27"/>
      <c r="R173" s="27"/>
      <c r="S173" s="27"/>
      <c r="T173" s="27"/>
      <c r="U173" s="27"/>
      <c r="V173" s="27"/>
      <c r="W173" s="27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6"/>
      <c r="AI173" s="6"/>
    </row>
    <row r="174" spans="3:35" ht="14.1" customHeight="1" x14ac:dyDescent="0.25">
      <c r="C174" s="5"/>
      <c r="D174" s="6"/>
      <c r="E174" s="10"/>
      <c r="F174" s="10"/>
      <c r="G174" s="10"/>
      <c r="H174" s="10"/>
      <c r="I174" s="10"/>
      <c r="J174" s="10"/>
      <c r="K174" s="6"/>
      <c r="L174" s="6"/>
      <c r="M174" s="27"/>
      <c r="N174" s="26"/>
      <c r="O174" s="26"/>
      <c r="P174" s="27"/>
      <c r="Q174" s="27"/>
      <c r="R174" s="27"/>
      <c r="S174" s="27"/>
      <c r="T174" s="27"/>
      <c r="U174" s="27"/>
      <c r="V174" s="27"/>
      <c r="W174" s="27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6"/>
      <c r="AI174" s="6"/>
    </row>
    <row r="175" spans="3:35" ht="14.1" customHeight="1" x14ac:dyDescent="0.25">
      <c r="C175" s="5"/>
      <c r="D175" s="6"/>
      <c r="E175" s="10"/>
      <c r="F175" s="10"/>
      <c r="G175" s="10"/>
      <c r="H175" s="10"/>
      <c r="I175" s="10"/>
      <c r="J175" s="10"/>
      <c r="K175" s="6"/>
      <c r="L175" s="6"/>
      <c r="M175" s="27"/>
      <c r="N175" s="26"/>
      <c r="O175" s="26"/>
      <c r="P175" s="27"/>
      <c r="Q175" s="27"/>
      <c r="R175" s="27"/>
      <c r="S175" s="27"/>
      <c r="T175" s="27"/>
      <c r="U175" s="27"/>
      <c r="V175" s="27"/>
      <c r="W175" s="27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6"/>
      <c r="AI175" s="6"/>
    </row>
    <row r="176" spans="3:35" ht="14.1" customHeight="1" x14ac:dyDescent="0.25">
      <c r="C176" s="5"/>
      <c r="D176" s="6"/>
      <c r="E176" s="10"/>
      <c r="F176" s="10"/>
      <c r="G176" s="10"/>
      <c r="H176" s="10"/>
      <c r="I176" s="10"/>
      <c r="J176" s="10"/>
      <c r="K176" s="6"/>
      <c r="L176" s="6"/>
      <c r="M176" s="27"/>
      <c r="N176" s="26"/>
      <c r="O176" s="26"/>
      <c r="P176" s="27"/>
      <c r="Q176" s="27"/>
      <c r="R176" s="27"/>
      <c r="S176" s="27"/>
      <c r="T176" s="27"/>
      <c r="U176" s="27"/>
      <c r="V176" s="27"/>
      <c r="W176" s="27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6"/>
      <c r="AI176" s="6"/>
    </row>
    <row r="177" spans="3:35" ht="14.1" customHeight="1" x14ac:dyDescent="0.25">
      <c r="C177" s="5"/>
      <c r="D177" s="6"/>
      <c r="E177" s="10"/>
      <c r="F177" s="10"/>
      <c r="G177" s="10"/>
      <c r="H177" s="10"/>
      <c r="I177" s="10"/>
      <c r="J177" s="10"/>
      <c r="K177" s="6"/>
      <c r="L177" s="6"/>
      <c r="M177" s="27"/>
      <c r="N177" s="26"/>
      <c r="O177" s="26"/>
      <c r="P177" s="27"/>
      <c r="Q177" s="27"/>
      <c r="R177" s="27"/>
      <c r="S177" s="27"/>
      <c r="T177" s="27"/>
      <c r="U177" s="27"/>
      <c r="V177" s="27"/>
      <c r="W177" s="27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6"/>
      <c r="AI177" s="6"/>
    </row>
    <row r="178" spans="3:35" ht="14.1" customHeight="1" x14ac:dyDescent="0.25">
      <c r="C178" s="5"/>
      <c r="D178" s="6"/>
      <c r="E178" s="10"/>
      <c r="F178" s="10"/>
      <c r="G178" s="10"/>
      <c r="H178" s="10"/>
      <c r="I178" s="10"/>
      <c r="J178" s="10"/>
      <c r="K178" s="6"/>
      <c r="L178" s="6"/>
      <c r="M178" s="27"/>
      <c r="N178" s="26"/>
      <c r="O178" s="26"/>
      <c r="P178" s="27"/>
      <c r="Q178" s="27"/>
      <c r="R178" s="27"/>
      <c r="S178" s="27"/>
      <c r="T178" s="27"/>
      <c r="U178" s="27"/>
      <c r="V178" s="27"/>
      <c r="W178" s="27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6"/>
      <c r="AI178" s="6"/>
    </row>
    <row r="179" spans="3:35" ht="14.1" customHeight="1" x14ac:dyDescent="0.25">
      <c r="C179" s="5"/>
      <c r="D179" s="6"/>
      <c r="E179" s="10"/>
      <c r="F179" s="10"/>
      <c r="G179" s="10"/>
      <c r="H179" s="10"/>
      <c r="I179" s="10"/>
      <c r="J179" s="10"/>
      <c r="K179" s="6"/>
      <c r="L179" s="6"/>
      <c r="M179" s="27"/>
      <c r="N179" s="26"/>
      <c r="O179" s="26"/>
      <c r="P179" s="27"/>
      <c r="Q179" s="27"/>
      <c r="R179" s="27"/>
      <c r="S179" s="27"/>
      <c r="T179" s="27"/>
      <c r="U179" s="27"/>
      <c r="V179" s="27"/>
      <c r="W179" s="27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6"/>
      <c r="AI179" s="6"/>
    </row>
    <row r="180" spans="3:35" ht="14.1" customHeight="1" x14ac:dyDescent="0.25">
      <c r="C180" s="5"/>
      <c r="D180" s="6"/>
      <c r="E180" s="10"/>
      <c r="F180" s="10"/>
      <c r="G180" s="10"/>
      <c r="H180" s="10"/>
      <c r="I180" s="10"/>
      <c r="J180" s="10"/>
      <c r="K180" s="6"/>
      <c r="L180" s="6"/>
      <c r="M180" s="27"/>
      <c r="N180" s="26"/>
      <c r="O180" s="26"/>
      <c r="P180" s="27"/>
      <c r="Q180" s="27"/>
      <c r="R180" s="27"/>
      <c r="S180" s="27"/>
      <c r="T180" s="27"/>
      <c r="U180" s="27"/>
      <c r="V180" s="27"/>
      <c r="W180" s="27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6"/>
      <c r="AI180" s="6"/>
    </row>
    <row r="181" spans="3:35" ht="14.1" customHeight="1" x14ac:dyDescent="0.25">
      <c r="C181" s="5"/>
      <c r="D181" s="6"/>
      <c r="E181" s="10"/>
      <c r="F181" s="10"/>
      <c r="G181" s="10"/>
      <c r="H181" s="10"/>
      <c r="I181" s="10"/>
      <c r="J181" s="10"/>
      <c r="K181" s="6"/>
      <c r="L181" s="6"/>
      <c r="M181" s="27"/>
      <c r="N181" s="26"/>
      <c r="O181" s="26"/>
      <c r="P181" s="27"/>
      <c r="Q181" s="27"/>
      <c r="R181" s="27"/>
      <c r="S181" s="27"/>
      <c r="T181" s="27"/>
      <c r="U181" s="27"/>
      <c r="V181" s="27"/>
      <c r="W181" s="27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6"/>
      <c r="AI181" s="6"/>
    </row>
    <row r="182" spans="3:35" ht="14.1" customHeight="1" x14ac:dyDescent="0.25">
      <c r="C182" s="5"/>
      <c r="D182" s="6"/>
      <c r="E182" s="10"/>
      <c r="F182" s="10"/>
      <c r="G182" s="10"/>
      <c r="H182" s="10"/>
      <c r="I182" s="10"/>
      <c r="J182" s="10"/>
      <c r="K182" s="6"/>
      <c r="L182" s="6"/>
      <c r="M182" s="27"/>
      <c r="N182" s="26"/>
      <c r="O182" s="26"/>
      <c r="P182" s="27"/>
      <c r="Q182" s="27"/>
      <c r="R182" s="27"/>
      <c r="S182" s="27"/>
      <c r="T182" s="27"/>
      <c r="U182" s="27"/>
      <c r="V182" s="27"/>
      <c r="W182" s="27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6"/>
      <c r="AI182" s="6"/>
    </row>
    <row r="183" spans="3:35" ht="14.1" customHeight="1" x14ac:dyDescent="0.25">
      <c r="C183" s="5"/>
      <c r="D183" s="6"/>
      <c r="E183" s="10"/>
      <c r="F183" s="10"/>
      <c r="G183" s="10"/>
      <c r="H183" s="10"/>
      <c r="I183" s="10"/>
      <c r="J183" s="10"/>
      <c r="K183" s="6"/>
      <c r="L183" s="6"/>
      <c r="M183" s="27"/>
      <c r="N183" s="26"/>
      <c r="O183" s="26"/>
      <c r="P183" s="27"/>
      <c r="Q183" s="27"/>
      <c r="R183" s="27"/>
      <c r="S183" s="27"/>
      <c r="T183" s="27"/>
      <c r="U183" s="27"/>
      <c r="V183" s="27"/>
      <c r="W183" s="27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6"/>
      <c r="AI183" s="6"/>
    </row>
    <row r="184" spans="3:35" ht="14.1" customHeight="1" x14ac:dyDescent="0.25">
      <c r="C184" s="5"/>
      <c r="D184" s="6"/>
      <c r="E184" s="10"/>
      <c r="F184" s="10"/>
      <c r="G184" s="10"/>
      <c r="H184" s="10"/>
      <c r="I184" s="10"/>
      <c r="J184" s="10"/>
      <c r="K184" s="6"/>
      <c r="L184" s="6"/>
      <c r="M184" s="27"/>
      <c r="N184" s="26"/>
      <c r="O184" s="26"/>
      <c r="P184" s="27"/>
      <c r="Q184" s="27"/>
      <c r="R184" s="27"/>
      <c r="S184" s="27"/>
      <c r="T184" s="27"/>
      <c r="U184" s="27"/>
      <c r="V184" s="27"/>
      <c r="W184" s="27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6"/>
      <c r="AI184" s="6"/>
    </row>
    <row r="185" spans="3:35" ht="14.1" customHeight="1" x14ac:dyDescent="0.25">
      <c r="C185" s="5"/>
      <c r="D185" s="6"/>
      <c r="E185" s="10"/>
      <c r="F185" s="10"/>
      <c r="G185" s="10"/>
      <c r="H185" s="10"/>
      <c r="I185" s="10"/>
      <c r="J185" s="10"/>
      <c r="K185" s="6"/>
      <c r="L185" s="6"/>
      <c r="M185" s="27"/>
      <c r="N185" s="26"/>
      <c r="O185" s="26"/>
      <c r="P185" s="27"/>
      <c r="Q185" s="27"/>
      <c r="R185" s="27"/>
      <c r="S185" s="27"/>
      <c r="T185" s="27"/>
      <c r="U185" s="27"/>
      <c r="V185" s="27"/>
      <c r="W185" s="27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6"/>
      <c r="AI185" s="6"/>
    </row>
    <row r="186" spans="3:35" ht="14.1" customHeight="1" x14ac:dyDescent="0.25">
      <c r="C186" s="5"/>
      <c r="D186" s="6"/>
      <c r="E186" s="10"/>
      <c r="F186" s="10"/>
      <c r="G186" s="10"/>
      <c r="H186" s="10"/>
      <c r="I186" s="10"/>
      <c r="J186" s="10"/>
      <c r="K186" s="6"/>
      <c r="L186" s="6"/>
      <c r="M186" s="27"/>
      <c r="N186" s="26"/>
      <c r="O186" s="26"/>
      <c r="P186" s="27"/>
      <c r="Q186" s="27"/>
      <c r="R186" s="27"/>
      <c r="S186" s="27"/>
      <c r="T186" s="27"/>
      <c r="U186" s="27"/>
      <c r="V186" s="27"/>
      <c r="W186" s="27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6"/>
      <c r="AI186" s="6"/>
    </row>
    <row r="187" spans="3:35" ht="14.1" customHeight="1" x14ac:dyDescent="0.25">
      <c r="C187" s="5"/>
      <c r="D187" s="6"/>
      <c r="E187" s="10"/>
      <c r="F187" s="10"/>
      <c r="G187" s="10"/>
      <c r="H187" s="10"/>
      <c r="I187" s="10"/>
      <c r="J187" s="10"/>
      <c r="K187" s="6"/>
      <c r="L187" s="6"/>
      <c r="M187" s="27"/>
      <c r="N187" s="26"/>
      <c r="O187" s="26"/>
      <c r="P187" s="27"/>
      <c r="Q187" s="27"/>
      <c r="R187" s="27"/>
      <c r="S187" s="27"/>
      <c r="T187" s="27"/>
      <c r="U187" s="27"/>
      <c r="V187" s="27"/>
      <c r="W187" s="27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6"/>
      <c r="AI187" s="6"/>
    </row>
    <row r="188" spans="3:35" ht="14.1" customHeight="1" x14ac:dyDescent="0.25">
      <c r="C188" s="5"/>
      <c r="D188" s="6"/>
      <c r="E188" s="10"/>
      <c r="F188" s="10"/>
      <c r="G188" s="10"/>
      <c r="H188" s="10"/>
      <c r="I188" s="10"/>
      <c r="J188" s="10"/>
      <c r="K188" s="6"/>
      <c r="L188" s="6"/>
      <c r="M188" s="27"/>
      <c r="N188" s="26"/>
      <c r="O188" s="26"/>
      <c r="P188" s="27"/>
      <c r="Q188" s="27"/>
      <c r="R188" s="27"/>
      <c r="S188" s="27"/>
      <c r="T188" s="27"/>
      <c r="U188" s="27"/>
      <c r="V188" s="27"/>
      <c r="W188" s="27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6"/>
      <c r="AI188" s="6"/>
    </row>
    <row r="189" spans="3:35" ht="14.1" customHeight="1" x14ac:dyDescent="0.25">
      <c r="C189" s="5"/>
      <c r="D189" s="6"/>
      <c r="E189" s="10"/>
      <c r="F189" s="10"/>
      <c r="G189" s="10"/>
      <c r="H189" s="10"/>
      <c r="I189" s="10"/>
      <c r="J189" s="10"/>
      <c r="K189" s="6"/>
      <c r="L189" s="6"/>
      <c r="M189" s="27"/>
      <c r="N189" s="26"/>
      <c r="O189" s="26"/>
      <c r="P189" s="27"/>
      <c r="Q189" s="27"/>
      <c r="R189" s="27"/>
      <c r="S189" s="27"/>
      <c r="T189" s="27"/>
      <c r="U189" s="27"/>
      <c r="V189" s="27"/>
      <c r="W189" s="27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6"/>
      <c r="AI189" s="6"/>
    </row>
    <row r="190" spans="3:35" ht="14.1" customHeight="1" x14ac:dyDescent="0.25">
      <c r="C190" s="5"/>
      <c r="D190" s="6"/>
      <c r="E190" s="10"/>
      <c r="F190" s="10"/>
      <c r="G190" s="10"/>
      <c r="H190" s="10"/>
      <c r="I190" s="10"/>
      <c r="J190" s="10"/>
      <c r="K190" s="6"/>
      <c r="L190" s="6"/>
      <c r="M190" s="27"/>
      <c r="N190" s="26"/>
      <c r="O190" s="26"/>
      <c r="P190" s="27"/>
      <c r="Q190" s="27"/>
      <c r="R190" s="27"/>
      <c r="S190" s="27"/>
      <c r="T190" s="27"/>
      <c r="U190" s="27"/>
      <c r="V190" s="27"/>
      <c r="W190" s="27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6"/>
      <c r="AI190" s="6"/>
    </row>
    <row r="191" spans="3:35" ht="14.1" customHeight="1" x14ac:dyDescent="0.25">
      <c r="C191" s="5"/>
      <c r="D191" s="6"/>
      <c r="E191" s="10"/>
      <c r="F191" s="10"/>
      <c r="G191" s="10"/>
      <c r="H191" s="10"/>
      <c r="I191" s="10"/>
      <c r="J191" s="10"/>
      <c r="K191" s="6"/>
      <c r="L191" s="6"/>
      <c r="M191" s="27"/>
      <c r="N191" s="26"/>
      <c r="O191" s="26"/>
      <c r="P191" s="27"/>
      <c r="Q191" s="27"/>
      <c r="R191" s="27"/>
      <c r="S191" s="27"/>
      <c r="T191" s="27"/>
      <c r="U191" s="27"/>
      <c r="V191" s="27"/>
      <c r="W191" s="27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6"/>
      <c r="AI191" s="6"/>
    </row>
    <row r="192" spans="3:35" ht="14.1" customHeight="1" x14ac:dyDescent="0.25">
      <c r="C192" s="5"/>
      <c r="D192" s="6"/>
      <c r="E192" s="10"/>
      <c r="F192" s="10"/>
      <c r="G192" s="10"/>
      <c r="H192" s="10"/>
      <c r="I192" s="10"/>
      <c r="J192" s="10"/>
      <c r="K192" s="6"/>
      <c r="L192" s="6"/>
      <c r="M192" s="27"/>
      <c r="N192" s="26"/>
      <c r="O192" s="26"/>
      <c r="P192" s="27"/>
      <c r="Q192" s="27"/>
      <c r="R192" s="27"/>
      <c r="S192" s="27"/>
      <c r="T192" s="27"/>
      <c r="U192" s="27"/>
      <c r="V192" s="27"/>
      <c r="W192" s="27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6"/>
      <c r="AI192" s="6"/>
    </row>
    <row r="193" spans="3:35" ht="14.1" customHeight="1" x14ac:dyDescent="0.25">
      <c r="C193" s="5"/>
      <c r="D193" s="6"/>
      <c r="E193" s="10"/>
      <c r="F193" s="10"/>
      <c r="G193" s="10"/>
      <c r="H193" s="10"/>
      <c r="I193" s="10"/>
      <c r="J193" s="10"/>
      <c r="K193" s="6"/>
      <c r="L193" s="6"/>
      <c r="M193" s="27"/>
      <c r="N193" s="26"/>
      <c r="O193" s="26"/>
      <c r="P193" s="27"/>
      <c r="Q193" s="27"/>
      <c r="R193" s="27"/>
      <c r="S193" s="27"/>
      <c r="T193" s="27"/>
      <c r="U193" s="27"/>
      <c r="V193" s="27"/>
      <c r="W193" s="27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6"/>
      <c r="AI193" s="6"/>
    </row>
    <row r="194" spans="3:35" ht="14.1" customHeight="1" x14ac:dyDescent="0.25">
      <c r="C194" s="5"/>
      <c r="D194" s="6"/>
      <c r="E194" s="10"/>
      <c r="F194" s="10"/>
      <c r="G194" s="10"/>
      <c r="H194" s="10"/>
      <c r="I194" s="10"/>
      <c r="J194" s="10"/>
      <c r="K194" s="6"/>
      <c r="L194" s="6"/>
      <c r="M194" s="27"/>
      <c r="N194" s="26"/>
      <c r="O194" s="26"/>
      <c r="P194" s="27"/>
      <c r="Q194" s="27"/>
      <c r="R194" s="27"/>
      <c r="S194" s="27"/>
      <c r="T194" s="27"/>
      <c r="U194" s="27"/>
      <c r="V194" s="27"/>
      <c r="W194" s="27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6"/>
      <c r="AI194" s="6"/>
    </row>
    <row r="195" spans="3:35" ht="14.1" customHeight="1" x14ac:dyDescent="0.25">
      <c r="C195" s="5"/>
      <c r="D195" s="6"/>
      <c r="E195" s="10"/>
      <c r="F195" s="10"/>
      <c r="G195" s="10"/>
      <c r="H195" s="10"/>
      <c r="I195" s="10"/>
      <c r="J195" s="10"/>
      <c r="K195" s="6"/>
      <c r="L195" s="6"/>
      <c r="M195" s="27"/>
      <c r="N195" s="26"/>
      <c r="O195" s="26"/>
      <c r="P195" s="27"/>
      <c r="Q195" s="27"/>
      <c r="R195" s="27"/>
      <c r="S195" s="27"/>
      <c r="T195" s="27"/>
      <c r="U195" s="27"/>
      <c r="V195" s="27"/>
      <c r="W195" s="27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6"/>
      <c r="AI195" s="6"/>
    </row>
    <row r="196" spans="3:35" ht="14.1" customHeight="1" x14ac:dyDescent="0.25">
      <c r="C196" s="5"/>
      <c r="D196" s="6"/>
      <c r="E196" s="10"/>
      <c r="F196" s="10"/>
      <c r="G196" s="10"/>
      <c r="H196" s="10"/>
      <c r="I196" s="10"/>
      <c r="J196" s="10"/>
      <c r="K196" s="6"/>
      <c r="L196" s="6"/>
      <c r="M196" s="27"/>
      <c r="N196" s="26"/>
      <c r="O196" s="26"/>
      <c r="P196" s="27"/>
      <c r="Q196" s="27"/>
      <c r="R196" s="27"/>
      <c r="S196" s="27"/>
      <c r="T196" s="27"/>
      <c r="U196" s="27"/>
      <c r="V196" s="27"/>
      <c r="W196" s="27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6"/>
      <c r="AI196" s="6"/>
    </row>
    <row r="197" spans="3:35" ht="14.1" customHeight="1" x14ac:dyDescent="0.25">
      <c r="C197" s="5"/>
      <c r="D197" s="6"/>
      <c r="E197" s="10"/>
      <c r="F197" s="10"/>
      <c r="G197" s="10"/>
      <c r="H197" s="10"/>
      <c r="I197" s="10"/>
      <c r="J197" s="10"/>
      <c r="K197" s="6"/>
      <c r="L197" s="6"/>
      <c r="M197" s="27"/>
      <c r="N197" s="26"/>
      <c r="O197" s="26"/>
      <c r="P197" s="27"/>
      <c r="Q197" s="27"/>
      <c r="R197" s="27"/>
      <c r="S197" s="27"/>
      <c r="T197" s="27"/>
      <c r="U197" s="27"/>
      <c r="V197" s="27"/>
      <c r="W197" s="27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6"/>
      <c r="AI197" s="6"/>
    </row>
    <row r="198" spans="3:35" ht="14.1" customHeight="1" x14ac:dyDescent="0.25">
      <c r="C198" s="5"/>
      <c r="D198" s="6"/>
      <c r="E198" s="10"/>
      <c r="F198" s="10"/>
      <c r="G198" s="10"/>
      <c r="H198" s="10"/>
      <c r="I198" s="10"/>
      <c r="J198" s="10"/>
      <c r="K198" s="6"/>
      <c r="L198" s="6"/>
      <c r="M198" s="27"/>
      <c r="N198" s="26"/>
      <c r="O198" s="26"/>
      <c r="P198" s="27"/>
      <c r="Q198" s="27"/>
      <c r="R198" s="27"/>
      <c r="S198" s="27"/>
      <c r="T198" s="27"/>
      <c r="U198" s="27"/>
      <c r="V198" s="27"/>
      <c r="W198" s="27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6"/>
      <c r="AI198" s="6"/>
    </row>
    <row r="199" spans="3:35" ht="14.1" customHeight="1" x14ac:dyDescent="0.25">
      <c r="C199" s="5"/>
      <c r="D199" s="6"/>
      <c r="E199" s="10"/>
      <c r="F199" s="10"/>
      <c r="G199" s="10"/>
      <c r="H199" s="10"/>
      <c r="I199" s="10"/>
      <c r="J199" s="10"/>
      <c r="K199" s="6"/>
      <c r="L199" s="6"/>
      <c r="M199" s="27"/>
      <c r="N199" s="26"/>
      <c r="O199" s="26"/>
      <c r="P199" s="27"/>
      <c r="Q199" s="27"/>
      <c r="R199" s="27"/>
      <c r="S199" s="27"/>
      <c r="T199" s="27"/>
      <c r="U199" s="27"/>
      <c r="V199" s="27"/>
      <c r="W199" s="27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6"/>
      <c r="AI199" s="6"/>
    </row>
    <row r="200" spans="3:35" ht="14.1" customHeight="1" x14ac:dyDescent="0.25">
      <c r="C200" s="5"/>
      <c r="D200" s="6"/>
      <c r="E200" s="10"/>
      <c r="F200" s="10"/>
      <c r="G200" s="10"/>
      <c r="H200" s="10"/>
      <c r="I200" s="10"/>
      <c r="J200" s="10"/>
      <c r="K200" s="6"/>
      <c r="L200" s="6"/>
      <c r="M200" s="27"/>
      <c r="N200" s="26"/>
      <c r="O200" s="26"/>
      <c r="P200" s="27"/>
      <c r="Q200" s="27"/>
      <c r="R200" s="27"/>
      <c r="S200" s="27"/>
      <c r="T200" s="27"/>
      <c r="U200" s="27"/>
      <c r="V200" s="27"/>
      <c r="W200" s="27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6"/>
      <c r="AI200" s="6"/>
    </row>
    <row r="201" spans="3:35" ht="14.1" customHeight="1" x14ac:dyDescent="0.25">
      <c r="C201" s="5"/>
      <c r="D201" s="6"/>
      <c r="E201" s="10"/>
      <c r="F201" s="10"/>
      <c r="G201" s="10"/>
      <c r="H201" s="10"/>
      <c r="I201" s="10"/>
      <c r="J201" s="10"/>
      <c r="K201" s="6"/>
      <c r="L201" s="6"/>
      <c r="M201" s="27"/>
      <c r="N201" s="26"/>
      <c r="O201" s="26"/>
      <c r="P201" s="27"/>
      <c r="Q201" s="27"/>
      <c r="R201" s="27"/>
      <c r="S201" s="27"/>
      <c r="T201" s="27"/>
      <c r="U201" s="27"/>
      <c r="V201" s="27"/>
      <c r="W201" s="27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6"/>
      <c r="AI201" s="6"/>
    </row>
    <row r="202" spans="3:35" ht="14.1" customHeight="1" x14ac:dyDescent="0.25">
      <c r="C202" s="5"/>
      <c r="D202" s="6"/>
      <c r="E202" s="10"/>
      <c r="F202" s="10"/>
      <c r="G202" s="10"/>
      <c r="H202" s="10"/>
      <c r="I202" s="10"/>
      <c r="J202" s="10"/>
      <c r="K202" s="6"/>
      <c r="L202" s="6"/>
      <c r="M202" s="27"/>
      <c r="N202" s="26"/>
      <c r="O202" s="26"/>
      <c r="P202" s="27"/>
      <c r="Q202" s="27"/>
      <c r="R202" s="27"/>
      <c r="S202" s="27"/>
      <c r="T202" s="27"/>
      <c r="U202" s="27"/>
      <c r="V202" s="27"/>
      <c r="W202" s="27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6"/>
      <c r="AI202" s="6"/>
    </row>
    <row r="203" spans="3:35" ht="14.1" customHeight="1" x14ac:dyDescent="0.25">
      <c r="C203" s="5"/>
      <c r="D203" s="6"/>
      <c r="E203" s="10"/>
      <c r="F203" s="10"/>
      <c r="G203" s="10"/>
      <c r="H203" s="10"/>
      <c r="I203" s="10"/>
      <c r="J203" s="10"/>
      <c r="K203" s="6"/>
      <c r="L203" s="6"/>
      <c r="M203" s="27"/>
      <c r="N203" s="26"/>
      <c r="O203" s="26"/>
      <c r="P203" s="27"/>
      <c r="Q203" s="27"/>
      <c r="R203" s="27"/>
      <c r="S203" s="27"/>
      <c r="T203" s="27"/>
      <c r="U203" s="27"/>
      <c r="V203" s="27"/>
      <c r="W203" s="27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6"/>
      <c r="AI203" s="6"/>
    </row>
    <row r="204" spans="3:35" ht="14.1" customHeight="1" x14ac:dyDescent="0.25">
      <c r="C204" s="5"/>
      <c r="D204" s="6"/>
      <c r="E204" s="10"/>
      <c r="F204" s="10"/>
      <c r="G204" s="10"/>
      <c r="H204" s="10"/>
      <c r="I204" s="10"/>
      <c r="J204" s="10"/>
      <c r="K204" s="6"/>
      <c r="L204" s="6"/>
      <c r="M204" s="27"/>
      <c r="N204" s="26"/>
      <c r="O204" s="26"/>
      <c r="P204" s="27"/>
      <c r="Q204" s="27"/>
      <c r="R204" s="27"/>
      <c r="S204" s="27"/>
      <c r="T204" s="27"/>
      <c r="U204" s="27"/>
      <c r="V204" s="27"/>
      <c r="W204" s="27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6"/>
      <c r="AI204" s="6"/>
    </row>
    <row r="205" spans="3:35" ht="14.1" customHeight="1" x14ac:dyDescent="0.25">
      <c r="C205" s="5"/>
      <c r="D205" s="6"/>
      <c r="E205" s="10"/>
      <c r="F205" s="10"/>
      <c r="G205" s="10"/>
      <c r="H205" s="10"/>
      <c r="I205" s="10"/>
      <c r="J205" s="10"/>
      <c r="K205" s="6"/>
      <c r="L205" s="6"/>
      <c r="M205" s="27"/>
      <c r="N205" s="26"/>
      <c r="O205" s="26"/>
      <c r="P205" s="27"/>
      <c r="Q205" s="27"/>
      <c r="R205" s="27"/>
      <c r="S205" s="27"/>
      <c r="T205" s="27"/>
      <c r="U205" s="27"/>
      <c r="V205" s="27"/>
      <c r="W205" s="27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6"/>
      <c r="AI205" s="6"/>
    </row>
  </sheetData>
  <mergeCells count="6">
    <mergeCell ref="C1:F1"/>
    <mergeCell ref="C2:F2"/>
    <mergeCell ref="C3:F3"/>
    <mergeCell ref="K1:N1"/>
    <mergeCell ref="K2:N2"/>
    <mergeCell ref="K3:N3"/>
  </mergeCells>
  <pageMargins left="0.19685039370078741" right="0.19685039370078741" top="0.39370078740157483" bottom="0.78740157480314965" header="0.31496062992125984" footer="0.35433070866141736"/>
  <pageSetup paperSize="9" orientation="landscape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colBreaks count="1" manualBreakCount="1">
    <brk id="10" max="1048575" man="1"/>
  </colBreaks>
  <ignoredErrors>
    <ignoredError sqref="C5:N11 C200:N200 N78:N80 A12:B13 E32:N32 A58:B75 M58:N75 M12:N13 E51:N52 M33:N46 M53:N57 M31:N31 N198:N199 E158:L166 E146:L147 E127:L128 E108:L109 E78:L79 A78:B80 C167:L197 M78:M80 C198:M199 A76:D77 A198:B199 A31:B46 M30:N30 A17:B19 M17:N19 A15:B16 M15:N16 M22:N25 A22:B25 N107:N109 A108:B109 M107:M109 N99:N102 A99:B102 M99:M102 N88:N95 A88:B95 M88:M95 N86:N87 A86:B87 M86:M87 M103:M104 A103:B104 N103:N104 N126:N134 A127:B134 M126:M134 N120:N124 A120:B124 M120:M124 N118:N119 A118:B119 M118:M119 N111:N117 A111:B117 M111:M117 N81:N84 A81:B84 M81:M84 M125 A125:B125 N125 M76:M77 M26:N27 A26:B27 A20:B21 M20:N21 N85 A85:B85 M85 N135:N145 A135:B145 M135:M145 N146:N197 A146:B197 M146:M197 N110 A110:B110 M110 A14:B14 M14:N14 A51:B57 M47:N50 A47:B49 N96:N98 A96:B98 M96:M98" numberStoredAsText="1"/>
    <ignoredError sqref="C31:D46 C12:D13 C127:D134 C78:D84 C108:D109 C30 C107 C26:D27 C15:D19 C20:D21 C22:D25 C85:D85 C135:D145 C146:D166 C110:D125 C14:D14 C47:D75 C99:D104 C96:D98 C86:D95" numberStoredAsText="1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05"/>
  <sheetViews>
    <sheetView showGridLines="0" zoomScaleNormal="100" workbookViewId="0">
      <pane xSplit="2" ySplit="10" topLeftCell="C11" activePane="bottomRight" state="frozen"/>
      <selection activeCell="X4" sqref="X1:X1048576"/>
      <selection pane="topRight" activeCell="X4" sqref="X1:X1048576"/>
      <selection pane="bottomLeft" activeCell="X4" sqref="X1:X1048576"/>
      <selection pane="bottomRight"/>
    </sheetView>
  </sheetViews>
  <sheetFormatPr baseColWidth="10" defaultColWidth="15.7109375" defaultRowHeight="14.1" customHeight="1" x14ac:dyDescent="0.25"/>
  <cols>
    <col min="1" max="1" width="4.7109375" style="1" customWidth="1"/>
    <col min="2" max="2" width="20.7109375" style="1" customWidth="1"/>
    <col min="3" max="5" width="14.7109375" style="1" customWidth="1"/>
    <col min="6" max="6" width="14.7109375" style="31" customWidth="1"/>
    <col min="7" max="7" width="14.7109375" style="37" customWidth="1"/>
    <col min="8" max="11" width="14.7109375" style="1" customWidth="1"/>
    <col min="12" max="12" width="14.7109375" style="33" customWidth="1"/>
    <col min="13" max="13" width="14.7109375" style="39" customWidth="1"/>
    <col min="14" max="14" width="14.7109375" style="15" customWidth="1"/>
    <col min="15" max="15" width="14.7109375" style="14" customWidth="1"/>
    <col min="16" max="24" width="14.7109375" style="13" customWidth="1"/>
    <col min="25" max="25" width="14.7109375" style="14" customWidth="1"/>
    <col min="26" max="35" width="14.7109375" style="13" customWidth="1"/>
    <col min="36" max="36" width="14.7109375" style="1" customWidth="1"/>
    <col min="37" max="16384" width="15.7109375" style="1"/>
  </cols>
  <sheetData>
    <row r="1" spans="1:37" s="18" customFormat="1" ht="20.100000000000001" customHeight="1" x14ac:dyDescent="0.25">
      <c r="A1" s="16"/>
      <c r="B1" s="16"/>
      <c r="C1" s="84" t="s">
        <v>452</v>
      </c>
      <c r="D1" s="84"/>
      <c r="E1" s="84"/>
      <c r="F1" s="84"/>
      <c r="G1" s="34"/>
      <c r="H1" s="16"/>
      <c r="I1" s="84" t="s">
        <v>452</v>
      </c>
      <c r="J1" s="84"/>
      <c r="K1" s="84"/>
      <c r="L1" s="84"/>
      <c r="M1" s="34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37" s="18" customFormat="1" ht="5.0999999999999996" customHeight="1" x14ac:dyDescent="0.25">
      <c r="A2" s="19"/>
      <c r="B2" s="19"/>
      <c r="C2" s="86" t="s">
        <v>0</v>
      </c>
      <c r="D2" s="86"/>
      <c r="E2" s="86"/>
      <c r="F2" s="86"/>
      <c r="G2" s="35"/>
      <c r="H2" s="19"/>
      <c r="I2" s="86" t="s">
        <v>0</v>
      </c>
      <c r="J2" s="86"/>
      <c r="K2" s="86"/>
      <c r="L2" s="86"/>
      <c r="M2" s="35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37" s="22" customFormat="1" ht="20.100000000000001" customHeight="1" x14ac:dyDescent="0.25">
      <c r="A3" s="20"/>
      <c r="B3" s="20"/>
      <c r="C3" s="85" t="s">
        <v>364</v>
      </c>
      <c r="D3" s="85"/>
      <c r="E3" s="85"/>
      <c r="F3" s="85"/>
      <c r="G3" s="36"/>
      <c r="H3" s="20"/>
      <c r="I3" s="85" t="s">
        <v>365</v>
      </c>
      <c r="J3" s="85"/>
      <c r="K3" s="85"/>
      <c r="L3" s="85"/>
      <c r="M3" s="36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5" spans="1:37" s="41" customFormat="1" ht="12.75" customHeight="1" x14ac:dyDescent="0.25">
      <c r="B5" s="59"/>
      <c r="C5" s="87" t="s">
        <v>348</v>
      </c>
      <c r="D5" s="87"/>
      <c r="E5" s="87"/>
      <c r="F5" s="87"/>
      <c r="G5" s="87"/>
      <c r="I5" s="87" t="s">
        <v>366</v>
      </c>
      <c r="J5" s="87"/>
      <c r="K5" s="87"/>
      <c r="L5" s="87"/>
      <c r="M5" s="87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37" s="40" customFormat="1" ht="14.1" customHeight="1" x14ac:dyDescent="0.25">
      <c r="C6" s="40" t="s">
        <v>349</v>
      </c>
      <c r="D6" s="40" t="s">
        <v>350</v>
      </c>
      <c r="E6" s="40" t="s">
        <v>351</v>
      </c>
      <c r="F6" s="60" t="s">
        <v>352</v>
      </c>
      <c r="G6" s="61" t="s">
        <v>353</v>
      </c>
      <c r="I6" s="40" t="s">
        <v>354</v>
      </c>
      <c r="J6" s="40" t="s">
        <v>355</v>
      </c>
      <c r="K6" s="40" t="s">
        <v>356</v>
      </c>
      <c r="L6" s="60" t="s">
        <v>352</v>
      </c>
      <c r="M6" s="61" t="s">
        <v>353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7" s="40" customFormat="1" ht="14.1" customHeight="1" x14ac:dyDescent="0.25">
      <c r="C7" s="49" t="s">
        <v>357</v>
      </c>
      <c r="D7" s="49" t="s">
        <v>358</v>
      </c>
      <c r="E7" s="49" t="s">
        <v>359</v>
      </c>
      <c r="F7" s="66" t="s">
        <v>360</v>
      </c>
      <c r="G7" s="67" t="s">
        <v>361</v>
      </c>
      <c r="H7" s="54"/>
      <c r="I7" s="49" t="s">
        <v>362</v>
      </c>
      <c r="J7" s="49" t="s">
        <v>327</v>
      </c>
      <c r="K7" s="49" t="s">
        <v>363</v>
      </c>
      <c r="L7" s="66" t="s">
        <v>360</v>
      </c>
      <c r="M7" s="67" t="s">
        <v>361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</row>
    <row r="8" spans="1:37" s="43" customFormat="1" ht="14.1" customHeight="1" x14ac:dyDescent="0.25">
      <c r="F8" s="62"/>
      <c r="G8" s="63"/>
      <c r="L8" s="62"/>
      <c r="M8" s="63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7" s="44" customFormat="1" ht="14.1" customHeight="1" x14ac:dyDescent="0.25">
      <c r="B9" s="44" t="s">
        <v>34</v>
      </c>
      <c r="C9" s="46">
        <f>SUM(C11,C32,C52,C79,C109,C128,C147)</f>
        <v>1505998744.1800003</v>
      </c>
      <c r="D9" s="46">
        <f>SUM(D11,D32,D52,D79,D109,D128,D147)</f>
        <v>553761917.94999993</v>
      </c>
      <c r="E9" s="46">
        <f>SUM(E11,E32,E52,E79,E109,E128,E147)</f>
        <v>952236826.2299999</v>
      </c>
      <c r="F9" s="64">
        <f>SUM(F11,F32,F52,F79,F109,F128,F147)</f>
        <v>325318</v>
      </c>
      <c r="G9" s="65">
        <f>E9/F9</f>
        <v>2927.095415040053</v>
      </c>
      <c r="H9" s="46"/>
      <c r="I9" s="46">
        <f>SUM(I11,I32,I52,I79,I109,I128,I147)</f>
        <v>1879618240.7200003</v>
      </c>
      <c r="J9" s="46">
        <f>SUM(J11,J32,J52,J79,J109,J128,J147)</f>
        <v>1227641674.9600003</v>
      </c>
      <c r="K9" s="46">
        <f>SUM(K11,K32,K52,K79,K109,K128,K147)</f>
        <v>651976565.76000011</v>
      </c>
      <c r="L9" s="64">
        <f>SUM(L11,L32,L52,L79,L109,L128,L147)</f>
        <v>325318</v>
      </c>
      <c r="M9" s="65">
        <f>K9/L9</f>
        <v>2004.1207856927685</v>
      </c>
      <c r="N9" s="46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46"/>
      <c r="AK9" s="46"/>
    </row>
    <row r="10" spans="1:37" ht="14.1" customHeight="1" x14ac:dyDescent="0.25">
      <c r="C10" s="6"/>
      <c r="D10" s="5"/>
      <c r="E10" s="5"/>
      <c r="F10" s="32"/>
      <c r="G10" s="38"/>
      <c r="H10" s="5"/>
      <c r="I10" s="5"/>
      <c r="J10" s="5"/>
      <c r="K10" s="5"/>
      <c r="L10" s="32"/>
      <c r="M10" s="38"/>
      <c r="N10" s="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6"/>
      <c r="AK10" s="6"/>
    </row>
    <row r="11" spans="1:37" s="2" customFormat="1" ht="14.1" customHeight="1" x14ac:dyDescent="0.25">
      <c r="B11" s="2" t="s">
        <v>35</v>
      </c>
      <c r="C11" s="5">
        <f>SUM(C12:C30)</f>
        <v>177044482.86000001</v>
      </c>
      <c r="D11" s="5">
        <f>SUM(D12:D30)</f>
        <v>44444381.230000004</v>
      </c>
      <c r="E11" s="5">
        <f>SUM(E12:E30)</f>
        <v>132600101.63</v>
      </c>
      <c r="F11" s="32">
        <f>SUM(F12:F30)</f>
        <v>33901</v>
      </c>
      <c r="G11" s="38">
        <f>E11/F11</f>
        <v>3911.3920424176276</v>
      </c>
      <c r="H11" s="5"/>
      <c r="I11" s="5">
        <f>SUM(I12:I30)</f>
        <v>210879296.48000002</v>
      </c>
      <c r="J11" s="5">
        <f>SUM(J12:J30)</f>
        <v>126817882.92999998</v>
      </c>
      <c r="K11" s="5">
        <f>SUM(K12:K30)</f>
        <v>84061413.550000012</v>
      </c>
      <c r="L11" s="32">
        <f>SUM(L12:L30)</f>
        <v>33901</v>
      </c>
      <c r="M11" s="38">
        <f>K11/L11</f>
        <v>2479.6145703666562</v>
      </c>
      <c r="N11" s="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5"/>
      <c r="AK11" s="5"/>
    </row>
    <row r="12" spans="1:37" ht="14.1" customHeight="1" x14ac:dyDescent="0.25">
      <c r="A12" s="1" t="s">
        <v>36</v>
      </c>
      <c r="B12" s="1" t="s">
        <v>37</v>
      </c>
      <c r="C12" s="6">
        <v>0</v>
      </c>
      <c r="D12" s="6">
        <v>2135320.85</v>
      </c>
      <c r="E12" s="6">
        <f t="shared" ref="E12:E21" si="0">SUM(C12-D12)</f>
        <v>-2135320.85</v>
      </c>
      <c r="F12" s="31">
        <v>520</v>
      </c>
      <c r="G12" s="37">
        <f t="shared" ref="G12:G61" si="1">SUM(E12/F12)</f>
        <v>-4106.3862500000005</v>
      </c>
      <c r="H12" s="6"/>
      <c r="I12" s="6">
        <f>passif!D12</f>
        <v>172155.6</v>
      </c>
      <c r="J12" s="6">
        <f>actif!D12</f>
        <v>2037991.0200000003</v>
      </c>
      <c r="K12" s="6">
        <f t="shared" ref="K12:K30" si="2">SUM(I12-J12)</f>
        <v>-1865835.4200000002</v>
      </c>
      <c r="L12" s="31">
        <f t="shared" ref="L12:L30" si="3">F12</f>
        <v>520</v>
      </c>
      <c r="M12" s="37">
        <f t="shared" ref="M12:M30" si="4">SUM(K12/L12)</f>
        <v>-3588.1450384615387</v>
      </c>
      <c r="N12" s="6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6"/>
      <c r="AK12" s="6"/>
    </row>
    <row r="13" spans="1:37" ht="14.1" customHeight="1" x14ac:dyDescent="0.25">
      <c r="A13" s="1" t="s">
        <v>38</v>
      </c>
      <c r="B13" s="1" t="s">
        <v>39</v>
      </c>
      <c r="C13" s="6">
        <v>2218305.9</v>
      </c>
      <c r="D13" s="6">
        <v>378972.66</v>
      </c>
      <c r="E13" s="6">
        <f t="shared" si="0"/>
        <v>1839333.24</v>
      </c>
      <c r="F13" s="31">
        <v>396</v>
      </c>
      <c r="G13" s="37">
        <f t="shared" si="1"/>
        <v>4644.7809090909095</v>
      </c>
      <c r="H13" s="6"/>
      <c r="I13" s="6">
        <f>passif!D13</f>
        <v>2369497.2999999998</v>
      </c>
      <c r="J13" s="6">
        <f>actif!D13</f>
        <v>1538634.4</v>
      </c>
      <c r="K13" s="6">
        <f t="shared" si="2"/>
        <v>830862.89999999991</v>
      </c>
      <c r="L13" s="31">
        <f t="shared" si="3"/>
        <v>396</v>
      </c>
      <c r="M13" s="37">
        <f t="shared" si="4"/>
        <v>2098.1386363636361</v>
      </c>
      <c r="N13" s="6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6"/>
      <c r="AK13" s="6"/>
    </row>
    <row r="14" spans="1:37" ht="14.1" customHeight="1" x14ac:dyDescent="0.25">
      <c r="A14" s="1" t="s">
        <v>40</v>
      </c>
      <c r="B14" s="1" t="s">
        <v>41</v>
      </c>
      <c r="C14" s="6">
        <v>11137216.710000001</v>
      </c>
      <c r="D14" s="6">
        <v>3517243.2800000003</v>
      </c>
      <c r="E14" s="6">
        <f t="shared" si="0"/>
        <v>7619973.4300000006</v>
      </c>
      <c r="F14" s="31">
        <v>1847</v>
      </c>
      <c r="G14" s="37">
        <f t="shared" si="1"/>
        <v>4125.5947103410936</v>
      </c>
      <c r="H14" s="6"/>
      <c r="I14" s="6">
        <f>passif!D14</f>
        <v>12092415.35</v>
      </c>
      <c r="J14" s="6">
        <f>actif!D14</f>
        <v>6718061.4399999995</v>
      </c>
      <c r="K14" s="6">
        <f t="shared" si="2"/>
        <v>5374353.9100000001</v>
      </c>
      <c r="L14" s="31">
        <f t="shared" si="3"/>
        <v>1847</v>
      </c>
      <c r="M14" s="37">
        <f t="shared" si="4"/>
        <v>2909.7747211694641</v>
      </c>
      <c r="N14" s="6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6"/>
      <c r="AK14" s="6"/>
    </row>
    <row r="15" spans="1:37" ht="14.1" customHeight="1" x14ac:dyDescent="0.25">
      <c r="A15" s="1" t="s">
        <v>42</v>
      </c>
      <c r="B15" s="1" t="s">
        <v>43</v>
      </c>
      <c r="C15" s="6">
        <v>1611000</v>
      </c>
      <c r="D15" s="6">
        <v>3626570.6199999996</v>
      </c>
      <c r="E15" s="6">
        <f t="shared" si="0"/>
        <v>-2015570.6199999996</v>
      </c>
      <c r="F15" s="31">
        <v>1080</v>
      </c>
      <c r="G15" s="37">
        <f t="shared" si="1"/>
        <v>-1866.2690925925922</v>
      </c>
      <c r="H15" s="6"/>
      <c r="I15" s="6">
        <f>passif!D15</f>
        <v>2749546.2899999996</v>
      </c>
      <c r="J15" s="6">
        <f>actif!D15</f>
        <v>4593745.2899999991</v>
      </c>
      <c r="K15" s="6">
        <f t="shared" si="2"/>
        <v>-1844198.9999999995</v>
      </c>
      <c r="L15" s="31">
        <f t="shared" si="3"/>
        <v>1080</v>
      </c>
      <c r="M15" s="37">
        <f t="shared" si="4"/>
        <v>-1707.5916666666662</v>
      </c>
      <c r="N15" s="6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6"/>
      <c r="AK15" s="6"/>
    </row>
    <row r="16" spans="1:37" ht="14.1" customHeight="1" x14ac:dyDescent="0.25">
      <c r="A16" s="1" t="s">
        <v>44</v>
      </c>
      <c r="B16" s="1" t="s">
        <v>45</v>
      </c>
      <c r="C16" s="6">
        <v>5181530.9000000004</v>
      </c>
      <c r="D16" s="6">
        <v>429732.27</v>
      </c>
      <c r="E16" s="6">
        <f t="shared" si="0"/>
        <v>4751798.6300000008</v>
      </c>
      <c r="F16" s="31">
        <v>1094</v>
      </c>
      <c r="G16" s="37">
        <f t="shared" si="1"/>
        <v>4343.5088025594159</v>
      </c>
      <c r="H16" s="6"/>
      <c r="I16" s="6">
        <f>passif!D16</f>
        <v>8627921.0600000005</v>
      </c>
      <c r="J16" s="6">
        <f>actif!D16</f>
        <v>7730950.6500000004</v>
      </c>
      <c r="K16" s="6">
        <f t="shared" si="2"/>
        <v>896970.41000000015</v>
      </c>
      <c r="L16" s="31">
        <f t="shared" si="3"/>
        <v>1094</v>
      </c>
      <c r="M16" s="37">
        <f t="shared" si="4"/>
        <v>819.89982632541148</v>
      </c>
      <c r="N16" s="6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6"/>
      <c r="AK16" s="6"/>
    </row>
    <row r="17" spans="1:37" ht="14.1" customHeight="1" x14ac:dyDescent="0.25">
      <c r="A17" s="1" t="s">
        <v>46</v>
      </c>
      <c r="B17" s="1" t="s">
        <v>47</v>
      </c>
      <c r="C17" s="6">
        <v>6479245.8200000003</v>
      </c>
      <c r="D17" s="6">
        <v>1043493.63</v>
      </c>
      <c r="E17" s="6">
        <f t="shared" si="0"/>
        <v>5435752.1900000004</v>
      </c>
      <c r="F17" s="31">
        <v>1156</v>
      </c>
      <c r="G17" s="37">
        <f t="shared" si="1"/>
        <v>4702.2077768166091</v>
      </c>
      <c r="H17" s="6"/>
      <c r="I17" s="6">
        <f>passif!D17</f>
        <v>7197470.6200000001</v>
      </c>
      <c r="J17" s="6">
        <f>actif!D17</f>
        <v>2880704.8899999997</v>
      </c>
      <c r="K17" s="6">
        <f t="shared" si="2"/>
        <v>4316765.7300000004</v>
      </c>
      <c r="L17" s="31">
        <f t="shared" si="3"/>
        <v>1156</v>
      </c>
      <c r="M17" s="37">
        <f t="shared" si="4"/>
        <v>3734.2264100346024</v>
      </c>
      <c r="N17" s="6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6"/>
      <c r="AK17" s="6"/>
    </row>
    <row r="18" spans="1:37" ht="14.1" customHeight="1" x14ac:dyDescent="0.25">
      <c r="A18" s="1" t="s">
        <v>48</v>
      </c>
      <c r="B18" s="1" t="s">
        <v>49</v>
      </c>
      <c r="C18" s="6">
        <v>2303000</v>
      </c>
      <c r="D18" s="6">
        <v>2146408.34</v>
      </c>
      <c r="E18" s="6">
        <f t="shared" si="0"/>
        <v>156591.66000000015</v>
      </c>
      <c r="F18" s="31">
        <v>427</v>
      </c>
      <c r="G18" s="37">
        <f t="shared" si="1"/>
        <v>366.7251990632322</v>
      </c>
      <c r="H18" s="6"/>
      <c r="I18" s="6">
        <f>passif!D18</f>
        <v>2472394.46</v>
      </c>
      <c r="J18" s="6">
        <f>actif!D18</f>
        <v>2623827.6900000004</v>
      </c>
      <c r="K18" s="6">
        <f t="shared" si="2"/>
        <v>-151433.23000000045</v>
      </c>
      <c r="L18" s="31">
        <f t="shared" si="3"/>
        <v>427</v>
      </c>
      <c r="M18" s="37">
        <f t="shared" si="4"/>
        <v>-354.64456674473172</v>
      </c>
      <c r="N18" s="6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6"/>
      <c r="AK18" s="6"/>
    </row>
    <row r="19" spans="1:37" ht="14.1" customHeight="1" x14ac:dyDescent="0.25">
      <c r="A19" s="1" t="s">
        <v>50</v>
      </c>
      <c r="B19" s="1" t="s">
        <v>51</v>
      </c>
      <c r="C19" s="6">
        <v>11346770</v>
      </c>
      <c r="D19" s="6">
        <v>3576464.4000000004</v>
      </c>
      <c r="E19" s="6">
        <f t="shared" si="0"/>
        <v>7770305.5999999996</v>
      </c>
      <c r="F19" s="31">
        <v>2712</v>
      </c>
      <c r="G19" s="37">
        <f t="shared" si="1"/>
        <v>2865.1569321533921</v>
      </c>
      <c r="H19" s="6"/>
      <c r="I19" s="6">
        <f>passif!D19</f>
        <v>12601412.999999998</v>
      </c>
      <c r="J19" s="6">
        <f>actif!D19</f>
        <v>7031235.7000000002</v>
      </c>
      <c r="K19" s="6">
        <f t="shared" si="2"/>
        <v>5570177.299999998</v>
      </c>
      <c r="L19" s="31">
        <f t="shared" si="3"/>
        <v>2712</v>
      </c>
      <c r="M19" s="37">
        <f t="shared" si="4"/>
        <v>2053.9001843657811</v>
      </c>
      <c r="N19" s="6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6"/>
      <c r="AK19" s="6"/>
    </row>
    <row r="20" spans="1:37" ht="14.1" customHeight="1" x14ac:dyDescent="0.25">
      <c r="A20" s="1" t="s">
        <v>52</v>
      </c>
      <c r="B20" s="1" t="s">
        <v>53</v>
      </c>
      <c r="C20" s="6">
        <v>1714050</v>
      </c>
      <c r="D20" s="6">
        <v>234654.90000000002</v>
      </c>
      <c r="E20" s="6">
        <f t="shared" si="0"/>
        <v>1479395.1</v>
      </c>
      <c r="F20" s="31">
        <v>471</v>
      </c>
      <c r="G20" s="37">
        <f t="shared" si="1"/>
        <v>3140.9662420382169</v>
      </c>
      <c r="H20" s="6"/>
      <c r="I20" s="6">
        <f>passif!D20</f>
        <v>1790672.65</v>
      </c>
      <c r="J20" s="6">
        <f>actif!D20</f>
        <v>1758531.28</v>
      </c>
      <c r="K20" s="6">
        <f t="shared" si="2"/>
        <v>32141.369999999879</v>
      </c>
      <c r="L20" s="31">
        <f t="shared" si="3"/>
        <v>471</v>
      </c>
      <c r="M20" s="37">
        <f t="shared" si="4"/>
        <v>68.240700636942421</v>
      </c>
      <c r="N20" s="6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6"/>
      <c r="AK20" s="6"/>
    </row>
    <row r="21" spans="1:37" ht="14.1" customHeight="1" x14ac:dyDescent="0.25">
      <c r="A21" s="1" t="s">
        <v>54</v>
      </c>
      <c r="B21" s="1" t="s">
        <v>55</v>
      </c>
      <c r="C21" s="6">
        <v>0</v>
      </c>
      <c r="D21" s="6">
        <v>959223.77</v>
      </c>
      <c r="E21" s="6">
        <f t="shared" si="0"/>
        <v>-959223.77</v>
      </c>
      <c r="F21" s="31">
        <v>83</v>
      </c>
      <c r="G21" s="37">
        <f t="shared" si="1"/>
        <v>-11556.912891566266</v>
      </c>
      <c r="H21" s="6"/>
      <c r="I21" s="6">
        <f>passif!D21</f>
        <v>35434.75</v>
      </c>
      <c r="J21" s="6">
        <f>actif!D21</f>
        <v>1091235.22</v>
      </c>
      <c r="K21" s="6">
        <f t="shared" si="2"/>
        <v>-1055800.47</v>
      </c>
      <c r="L21" s="31">
        <f t="shared" si="3"/>
        <v>83</v>
      </c>
      <c r="M21" s="37">
        <f t="shared" si="4"/>
        <v>-12720.487590361445</v>
      </c>
      <c r="N21" s="6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6"/>
      <c r="AK21" s="6"/>
    </row>
    <row r="22" spans="1:37" ht="14.1" customHeight="1" x14ac:dyDescent="0.25">
      <c r="A22" s="1" t="s">
        <v>56</v>
      </c>
      <c r="B22" s="1" t="s">
        <v>57</v>
      </c>
      <c r="C22" s="6">
        <v>9364450</v>
      </c>
      <c r="D22" s="6">
        <v>2451412.4300000002</v>
      </c>
      <c r="E22" s="6">
        <f t="shared" ref="E22:E30" si="5">SUM(C22-D22)</f>
        <v>6913037.5700000003</v>
      </c>
      <c r="F22" s="31">
        <v>1886</v>
      </c>
      <c r="G22" s="37">
        <f t="shared" si="1"/>
        <v>3665.4494008483566</v>
      </c>
      <c r="H22" s="6"/>
      <c r="I22" s="6">
        <f>passif!D22</f>
        <v>10155705.5</v>
      </c>
      <c r="J22" s="6">
        <f>actif!D22</f>
        <v>4668074.9999999991</v>
      </c>
      <c r="K22" s="6">
        <f t="shared" si="2"/>
        <v>5487630.5000000009</v>
      </c>
      <c r="L22" s="31">
        <f t="shared" si="3"/>
        <v>1886</v>
      </c>
      <c r="M22" s="37">
        <f t="shared" si="4"/>
        <v>2909.6662248144225</v>
      </c>
      <c r="N22" s="6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6"/>
      <c r="AK22" s="6"/>
    </row>
    <row r="23" spans="1:37" ht="14.1" customHeight="1" x14ac:dyDescent="0.25">
      <c r="A23" s="1" t="s">
        <v>58</v>
      </c>
      <c r="B23" s="1" t="s">
        <v>59</v>
      </c>
      <c r="C23" s="6">
        <v>452056</v>
      </c>
      <c r="D23" s="6">
        <v>1738358.96</v>
      </c>
      <c r="E23" s="6">
        <f t="shared" si="5"/>
        <v>-1286302.96</v>
      </c>
      <c r="F23" s="31">
        <v>318</v>
      </c>
      <c r="G23" s="37">
        <f t="shared" si="1"/>
        <v>-4044.9778616352201</v>
      </c>
      <c r="H23" s="6"/>
      <c r="I23" s="6">
        <f>passif!D23</f>
        <v>977652.89999999991</v>
      </c>
      <c r="J23" s="6">
        <f>actif!D23</f>
        <v>2561335.0099999998</v>
      </c>
      <c r="K23" s="6">
        <f t="shared" si="2"/>
        <v>-1583682.1099999999</v>
      </c>
      <c r="L23" s="31">
        <f t="shared" si="3"/>
        <v>318</v>
      </c>
      <c r="M23" s="37">
        <f t="shared" si="4"/>
        <v>-4980.1324213836469</v>
      </c>
      <c r="N23" s="6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6"/>
      <c r="AK23" s="6"/>
    </row>
    <row r="24" spans="1:37" ht="14.1" customHeight="1" x14ac:dyDescent="0.25">
      <c r="A24" s="1" t="s">
        <v>60</v>
      </c>
      <c r="B24" s="1" t="s">
        <v>61</v>
      </c>
      <c r="C24" s="6">
        <v>3969814.25</v>
      </c>
      <c r="D24" s="6">
        <v>1847056.19</v>
      </c>
      <c r="E24" s="6">
        <f t="shared" si="5"/>
        <v>2122758.06</v>
      </c>
      <c r="F24" s="31">
        <v>747</v>
      </c>
      <c r="G24" s="37">
        <f t="shared" si="1"/>
        <v>2841.710923694779</v>
      </c>
      <c r="H24" s="6"/>
      <c r="I24" s="6">
        <f>passif!D24</f>
        <v>4151077.15</v>
      </c>
      <c r="J24" s="6">
        <f>actif!D24</f>
        <v>3935732.7899999996</v>
      </c>
      <c r="K24" s="6">
        <f t="shared" si="2"/>
        <v>215344.36000000034</v>
      </c>
      <c r="L24" s="31">
        <f t="shared" si="3"/>
        <v>747</v>
      </c>
      <c r="M24" s="37">
        <f t="shared" si="4"/>
        <v>288.27892904953188</v>
      </c>
      <c r="N24" s="6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6"/>
      <c r="AK24" s="6"/>
    </row>
    <row r="25" spans="1:37" ht="14.1" customHeight="1" x14ac:dyDescent="0.25">
      <c r="A25" s="1" t="s">
        <v>62</v>
      </c>
      <c r="B25" s="1" t="s">
        <v>63</v>
      </c>
      <c r="C25" s="6">
        <v>1119000</v>
      </c>
      <c r="D25" s="6">
        <v>731439.48</v>
      </c>
      <c r="E25" s="6">
        <f t="shared" si="5"/>
        <v>387560.52</v>
      </c>
      <c r="F25" s="31">
        <v>464</v>
      </c>
      <c r="G25" s="37">
        <f t="shared" si="1"/>
        <v>835.25974137931041</v>
      </c>
      <c r="H25" s="6"/>
      <c r="I25" s="6">
        <f>passif!D25</f>
        <v>1285701.6499999999</v>
      </c>
      <c r="J25" s="6">
        <f>actif!D25</f>
        <v>2136439.48</v>
      </c>
      <c r="K25" s="6">
        <f t="shared" si="2"/>
        <v>-850737.83000000007</v>
      </c>
      <c r="L25" s="31">
        <f t="shared" si="3"/>
        <v>464</v>
      </c>
      <c r="M25" s="37">
        <f t="shared" si="4"/>
        <v>-1833.486702586207</v>
      </c>
      <c r="N25" s="6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6"/>
      <c r="AK25" s="6"/>
    </row>
    <row r="26" spans="1:37" ht="14.1" customHeight="1" x14ac:dyDescent="0.25">
      <c r="A26" s="1" t="s">
        <v>64</v>
      </c>
      <c r="B26" s="1" t="s">
        <v>65</v>
      </c>
      <c r="C26" s="6">
        <v>1320000</v>
      </c>
      <c r="D26" s="6">
        <v>1993278.7000000002</v>
      </c>
      <c r="E26" s="6">
        <f t="shared" si="5"/>
        <v>-673278.70000000019</v>
      </c>
      <c r="F26" s="31">
        <v>1535</v>
      </c>
      <c r="G26" s="37">
        <f t="shared" si="1"/>
        <v>-438.618045602606</v>
      </c>
      <c r="H26" s="6"/>
      <c r="I26" s="6">
        <f>passif!D26</f>
        <v>3035477.1500000004</v>
      </c>
      <c r="J26" s="6">
        <f>actif!D26</f>
        <v>3329483.26</v>
      </c>
      <c r="K26" s="6">
        <f t="shared" si="2"/>
        <v>-294006.1099999994</v>
      </c>
      <c r="L26" s="31">
        <f t="shared" si="3"/>
        <v>1535</v>
      </c>
      <c r="M26" s="37">
        <f t="shared" si="4"/>
        <v>-191.53492508143285</v>
      </c>
      <c r="N26" s="6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6"/>
      <c r="AK26" s="6"/>
    </row>
    <row r="27" spans="1:37" ht="14.1" customHeight="1" x14ac:dyDescent="0.25">
      <c r="A27" s="1" t="s">
        <v>66</v>
      </c>
      <c r="B27" s="1" t="s">
        <v>67</v>
      </c>
      <c r="C27" s="6">
        <v>11031000</v>
      </c>
      <c r="D27" s="6">
        <v>3480655.42</v>
      </c>
      <c r="E27" s="6">
        <f t="shared" si="5"/>
        <v>7550344.5800000001</v>
      </c>
      <c r="F27" s="31">
        <v>1222</v>
      </c>
      <c r="G27" s="37">
        <f t="shared" si="1"/>
        <v>6178.6780523731586</v>
      </c>
      <c r="H27" s="6"/>
      <c r="I27" s="6">
        <f>passif!D27</f>
        <v>11953192.609999999</v>
      </c>
      <c r="J27" s="6">
        <f>actif!D27</f>
        <v>13220982.93</v>
      </c>
      <c r="K27" s="6">
        <f t="shared" si="2"/>
        <v>-1267790.3200000003</v>
      </c>
      <c r="L27" s="31">
        <f t="shared" si="3"/>
        <v>1222</v>
      </c>
      <c r="M27" s="37">
        <f t="shared" si="4"/>
        <v>-1037.4716202945992</v>
      </c>
      <c r="N27" s="6"/>
      <c r="O27" s="25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6"/>
      <c r="AK27" s="6"/>
    </row>
    <row r="28" spans="1:37" ht="14.1" customHeight="1" x14ac:dyDescent="0.25">
      <c r="A28" s="1">
        <v>2053</v>
      </c>
      <c r="B28" s="1" t="s">
        <v>447</v>
      </c>
      <c r="C28" s="6">
        <v>23026359.170000002</v>
      </c>
      <c r="D28" s="6">
        <v>5613253.9199999999</v>
      </c>
      <c r="E28" s="6">
        <f t="shared" ref="E28:E29" si="6">SUM(C28-D28)</f>
        <v>17413105.25</v>
      </c>
      <c r="F28" s="31">
        <v>5635</v>
      </c>
      <c r="G28" s="37">
        <f t="shared" ref="G28:G29" si="7">SUM(E28/F28)</f>
        <v>3090.169520851819</v>
      </c>
      <c r="H28" s="6"/>
      <c r="I28" s="6">
        <f>passif!D28</f>
        <v>25652915.170000002</v>
      </c>
      <c r="J28" s="6">
        <f>actif!D28</f>
        <v>11355605.039999999</v>
      </c>
      <c r="K28" s="6">
        <f t="shared" ref="K28:K29" si="8">SUM(I28-J28)</f>
        <v>14297310.130000003</v>
      </c>
      <c r="L28" s="31">
        <f t="shared" si="3"/>
        <v>5635</v>
      </c>
      <c r="M28" s="37">
        <f t="shared" ref="M28:M29" si="9">SUM(K28/L28)</f>
        <v>2537.2333859804794</v>
      </c>
      <c r="N28" s="6"/>
      <c r="O28" s="25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6"/>
      <c r="AK28" s="6"/>
    </row>
    <row r="29" spans="1:37" ht="14.1" customHeight="1" x14ac:dyDescent="0.25">
      <c r="A29" s="1">
        <v>2054</v>
      </c>
      <c r="B29" s="1" t="s">
        <v>450</v>
      </c>
      <c r="C29" s="6">
        <v>70237854.109999999</v>
      </c>
      <c r="D29" s="6">
        <v>5361956.3199999994</v>
      </c>
      <c r="E29" s="6">
        <f t="shared" si="6"/>
        <v>64875897.789999999</v>
      </c>
      <c r="F29" s="31">
        <v>9988</v>
      </c>
      <c r="G29" s="37">
        <f t="shared" si="7"/>
        <v>6495.3842400881058</v>
      </c>
      <c r="H29" s="6"/>
      <c r="I29" s="6">
        <f>passif!D29</f>
        <v>82215158.520000011</v>
      </c>
      <c r="J29" s="6">
        <f>actif!D29</f>
        <v>40416398.059999995</v>
      </c>
      <c r="K29" s="6">
        <f t="shared" si="8"/>
        <v>41798760.460000016</v>
      </c>
      <c r="L29" s="31">
        <f t="shared" si="3"/>
        <v>9988</v>
      </c>
      <c r="M29" s="37">
        <f t="shared" si="9"/>
        <v>4184.8979235082115</v>
      </c>
      <c r="N29" s="6"/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6"/>
      <c r="AK29" s="6"/>
    </row>
    <row r="30" spans="1:37" ht="14.1" customHeight="1" x14ac:dyDescent="0.25">
      <c r="A30" s="1">
        <v>2055</v>
      </c>
      <c r="B30" s="1" t="s">
        <v>451</v>
      </c>
      <c r="C30" s="6">
        <v>14532830</v>
      </c>
      <c r="D30" s="6">
        <v>3178885.09</v>
      </c>
      <c r="E30" s="6">
        <f t="shared" si="5"/>
        <v>11353944.91</v>
      </c>
      <c r="F30" s="31">
        <v>2320</v>
      </c>
      <c r="G30" s="37">
        <f t="shared" si="1"/>
        <v>4893.9417715517238</v>
      </c>
      <c r="H30" s="6"/>
      <c r="I30" s="6">
        <f>passif!D30</f>
        <v>21343494.75</v>
      </c>
      <c r="J30" s="6">
        <f>actif!D30</f>
        <v>7188913.7799999993</v>
      </c>
      <c r="K30" s="6">
        <f t="shared" si="2"/>
        <v>14154580.970000001</v>
      </c>
      <c r="L30" s="31">
        <f t="shared" si="3"/>
        <v>2320</v>
      </c>
      <c r="M30" s="37">
        <f t="shared" si="4"/>
        <v>6101.1124870689655</v>
      </c>
      <c r="N30" s="6"/>
      <c r="O30" s="25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6"/>
      <c r="AK30" s="6"/>
    </row>
    <row r="31" spans="1:37" ht="14.1" customHeight="1" x14ac:dyDescent="0.25">
      <c r="C31" s="6"/>
      <c r="D31" s="6"/>
      <c r="E31" s="6"/>
      <c r="H31" s="6"/>
      <c r="I31" s="6"/>
      <c r="J31" s="6"/>
      <c r="K31" s="6"/>
      <c r="L31" s="31"/>
      <c r="M31" s="37"/>
      <c r="N31" s="6"/>
      <c r="O31" s="25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6"/>
      <c r="AK31" s="6"/>
    </row>
    <row r="32" spans="1:37" s="2" customFormat="1" ht="14.1" customHeight="1" x14ac:dyDescent="0.25">
      <c r="B32" s="2" t="s">
        <v>68</v>
      </c>
      <c r="C32" s="5">
        <f>SUM(C33:C50)</f>
        <v>86433144.930000007</v>
      </c>
      <c r="D32" s="5">
        <f>SUM(D33:D50)</f>
        <v>45432742.320000008</v>
      </c>
      <c r="E32" s="5">
        <f>SUM(E33:E50)</f>
        <v>41000402.609999999</v>
      </c>
      <c r="F32" s="32">
        <f>SUM(F33:F50)</f>
        <v>24957</v>
      </c>
      <c r="G32" s="38">
        <f>E32/F32</f>
        <v>1642.8417922827264</v>
      </c>
      <c r="H32" s="5"/>
      <c r="I32" s="5">
        <f>SUM(I33:I50)</f>
        <v>102444036.06</v>
      </c>
      <c r="J32" s="5">
        <f>SUM(J33:J50)</f>
        <v>84310213.750000015</v>
      </c>
      <c r="K32" s="5">
        <f>SUM(K33:K50)</f>
        <v>18133822.309999995</v>
      </c>
      <c r="L32" s="32">
        <f>SUM(L33:L50)</f>
        <v>24957</v>
      </c>
      <c r="M32" s="38">
        <f>K32/L32</f>
        <v>726.60264895620446</v>
      </c>
      <c r="N32" s="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5"/>
      <c r="AK32" s="5"/>
    </row>
    <row r="33" spans="1:37" ht="12.75" customHeight="1" x14ac:dyDescent="0.25">
      <c r="A33" s="1" t="s">
        <v>69</v>
      </c>
      <c r="B33" s="1" t="s">
        <v>70</v>
      </c>
      <c r="C33" s="6">
        <v>1108550.79</v>
      </c>
      <c r="D33" s="6">
        <v>1322721.44</v>
      </c>
      <c r="E33" s="6">
        <f t="shared" ref="E33:E50" si="10">SUM(C33-D33)</f>
        <v>-214170.64999999991</v>
      </c>
      <c r="F33" s="31">
        <v>293</v>
      </c>
      <c r="G33" s="37">
        <f t="shared" si="1"/>
        <v>-730.95784982935118</v>
      </c>
      <c r="H33" s="6"/>
      <c r="I33" s="6">
        <f>passif!D33</f>
        <v>2414203.6900000004</v>
      </c>
      <c r="J33" s="6">
        <f>actif!D33</f>
        <v>2145784.87</v>
      </c>
      <c r="K33" s="6">
        <f t="shared" ref="K33:K50" si="11">SUM(I33-J33)</f>
        <v>268418.8200000003</v>
      </c>
      <c r="L33" s="31">
        <f t="shared" ref="L33:L50" si="12">F33</f>
        <v>293</v>
      </c>
      <c r="M33" s="37">
        <f t="shared" ref="M33:M50" si="13">SUM(K33/L33)</f>
        <v>916.10518771331158</v>
      </c>
      <c r="N33" s="6"/>
      <c r="O33" s="25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6"/>
      <c r="AK33" s="6"/>
    </row>
    <row r="34" spans="1:37" ht="14.1" customHeight="1" x14ac:dyDescent="0.25">
      <c r="A34" s="1" t="s">
        <v>71</v>
      </c>
      <c r="B34" s="1" t="s">
        <v>72</v>
      </c>
      <c r="C34" s="6">
        <v>1471003.25</v>
      </c>
      <c r="D34" s="6">
        <v>2190003.5900000003</v>
      </c>
      <c r="E34" s="6">
        <f t="shared" si="10"/>
        <v>-719000.34000000032</v>
      </c>
      <c r="F34" s="31">
        <v>791</v>
      </c>
      <c r="G34" s="37">
        <f t="shared" si="1"/>
        <v>-908.97640960809144</v>
      </c>
      <c r="H34" s="6"/>
      <c r="I34" s="6">
        <f>passif!D34</f>
        <v>2063738.2</v>
      </c>
      <c r="J34" s="6">
        <f>actif!D34</f>
        <v>4024245.29</v>
      </c>
      <c r="K34" s="6">
        <f t="shared" si="11"/>
        <v>-1960507.09</v>
      </c>
      <c r="L34" s="31">
        <f t="shared" si="12"/>
        <v>791</v>
      </c>
      <c r="M34" s="37">
        <f t="shared" si="13"/>
        <v>-2478.5171807838183</v>
      </c>
      <c r="N34" s="6"/>
      <c r="O34" s="25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6"/>
      <c r="AK34" s="6"/>
    </row>
    <row r="35" spans="1:37" ht="14.1" customHeight="1" x14ac:dyDescent="0.25">
      <c r="A35" s="1" t="s">
        <v>73</v>
      </c>
      <c r="B35" s="1" t="s">
        <v>74</v>
      </c>
      <c r="C35" s="6">
        <v>723951.51</v>
      </c>
      <c r="D35" s="6">
        <v>811297.73</v>
      </c>
      <c r="E35" s="6">
        <f t="shared" si="10"/>
        <v>-87346.219999999972</v>
      </c>
      <c r="F35" s="31">
        <v>320</v>
      </c>
      <c r="G35" s="37">
        <f t="shared" si="1"/>
        <v>-272.95693749999992</v>
      </c>
      <c r="H35" s="6"/>
      <c r="I35" s="6">
        <f>passif!D35</f>
        <v>864480.71</v>
      </c>
      <c r="J35" s="6">
        <f>actif!D35</f>
        <v>1172984.3</v>
      </c>
      <c r="K35" s="6">
        <f t="shared" si="11"/>
        <v>-308503.59000000008</v>
      </c>
      <c r="L35" s="31">
        <f t="shared" si="12"/>
        <v>320</v>
      </c>
      <c r="M35" s="37">
        <f t="shared" si="13"/>
        <v>-964.07371875000024</v>
      </c>
      <c r="N35" s="6"/>
      <c r="O35" s="25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6"/>
      <c r="AK35" s="6"/>
    </row>
    <row r="36" spans="1:37" ht="14.1" customHeight="1" x14ac:dyDescent="0.25">
      <c r="A36" s="1" t="s">
        <v>75</v>
      </c>
      <c r="B36" s="1" t="s">
        <v>76</v>
      </c>
      <c r="C36" s="6">
        <v>666250.47</v>
      </c>
      <c r="D36" s="6">
        <v>857094.98</v>
      </c>
      <c r="E36" s="6">
        <f t="shared" si="10"/>
        <v>-190844.51</v>
      </c>
      <c r="F36" s="31">
        <v>349</v>
      </c>
      <c r="G36" s="37">
        <f t="shared" si="1"/>
        <v>-546.83240687679086</v>
      </c>
      <c r="H36" s="6"/>
      <c r="I36" s="6">
        <f>passif!D36</f>
        <v>1080234.8500000001</v>
      </c>
      <c r="J36" s="6">
        <f>actif!D36</f>
        <v>1694947.2300000002</v>
      </c>
      <c r="K36" s="6">
        <f t="shared" si="11"/>
        <v>-614712.38000000012</v>
      </c>
      <c r="L36" s="31">
        <f t="shared" si="12"/>
        <v>349</v>
      </c>
      <c r="M36" s="37">
        <f t="shared" si="13"/>
        <v>-1761.3535243553013</v>
      </c>
      <c r="N36" s="6"/>
      <c r="O36" s="25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6"/>
      <c r="AK36" s="6"/>
    </row>
    <row r="37" spans="1:37" ht="14.1" customHeight="1" x14ac:dyDescent="0.25">
      <c r="A37" s="1" t="s">
        <v>77</v>
      </c>
      <c r="B37" s="1" t="s">
        <v>78</v>
      </c>
      <c r="C37" s="6">
        <v>5245610</v>
      </c>
      <c r="D37" s="6">
        <v>1294541.6400000001</v>
      </c>
      <c r="E37" s="6">
        <f t="shared" si="10"/>
        <v>3951068.36</v>
      </c>
      <c r="F37" s="31">
        <v>858</v>
      </c>
      <c r="G37" s="37">
        <f t="shared" si="1"/>
        <v>4604.9747785547788</v>
      </c>
      <c r="H37" s="6"/>
      <c r="I37" s="6">
        <f>passif!D37</f>
        <v>5912890</v>
      </c>
      <c r="J37" s="6">
        <f>actif!D37</f>
        <v>2608827.73</v>
      </c>
      <c r="K37" s="6">
        <f t="shared" si="11"/>
        <v>3304062.27</v>
      </c>
      <c r="L37" s="31">
        <f t="shared" si="12"/>
        <v>858</v>
      </c>
      <c r="M37" s="37">
        <f t="shared" si="13"/>
        <v>3850.8884265734264</v>
      </c>
      <c r="N37" s="6"/>
      <c r="O37" s="25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6"/>
      <c r="AK37" s="6"/>
    </row>
    <row r="38" spans="1:37" ht="14.1" customHeight="1" x14ac:dyDescent="0.25">
      <c r="A38" s="1" t="s">
        <v>79</v>
      </c>
      <c r="B38" s="1" t="s">
        <v>80</v>
      </c>
      <c r="C38" s="6">
        <v>206113.35</v>
      </c>
      <c r="D38" s="6">
        <v>1057180.3900000001</v>
      </c>
      <c r="E38" s="6">
        <f t="shared" si="10"/>
        <v>-851067.04000000015</v>
      </c>
      <c r="F38" s="31">
        <v>356</v>
      </c>
      <c r="G38" s="37">
        <f t="shared" si="1"/>
        <v>-2390.6377528089893</v>
      </c>
      <c r="H38" s="6"/>
      <c r="I38" s="6">
        <f>passif!D38</f>
        <v>571170.25</v>
      </c>
      <c r="J38" s="6">
        <f>actif!D38</f>
        <v>1634447.63</v>
      </c>
      <c r="K38" s="6">
        <f t="shared" si="11"/>
        <v>-1063277.3799999999</v>
      </c>
      <c r="L38" s="31">
        <f t="shared" si="12"/>
        <v>356</v>
      </c>
      <c r="M38" s="37">
        <f t="shared" si="13"/>
        <v>-2986.7342134831456</v>
      </c>
      <c r="N38" s="6"/>
      <c r="O38" s="25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6"/>
      <c r="AK38" s="6"/>
    </row>
    <row r="39" spans="1:37" ht="14.1" customHeight="1" x14ac:dyDescent="0.25">
      <c r="A39" s="1" t="s">
        <v>81</v>
      </c>
      <c r="B39" s="1" t="s">
        <v>82</v>
      </c>
      <c r="C39" s="6">
        <v>360</v>
      </c>
      <c r="D39" s="6">
        <v>201969.61000000002</v>
      </c>
      <c r="E39" s="6">
        <f t="shared" si="10"/>
        <v>-201609.61000000002</v>
      </c>
      <c r="F39" s="31">
        <v>218</v>
      </c>
      <c r="G39" s="37">
        <f t="shared" si="1"/>
        <v>-924.81472477064221</v>
      </c>
      <c r="H39" s="6"/>
      <c r="I39" s="6">
        <f>passif!D39</f>
        <v>29080.55</v>
      </c>
      <c r="J39" s="6">
        <f>actif!D39</f>
        <v>399242.81</v>
      </c>
      <c r="K39" s="6">
        <f t="shared" si="11"/>
        <v>-370162.26</v>
      </c>
      <c r="L39" s="31">
        <f t="shared" si="12"/>
        <v>218</v>
      </c>
      <c r="M39" s="37">
        <f t="shared" si="13"/>
        <v>-1697.9920183486238</v>
      </c>
      <c r="N39" s="6"/>
      <c r="O39" s="25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6"/>
      <c r="AK39" s="6"/>
    </row>
    <row r="40" spans="1:37" ht="14.1" customHeight="1" x14ac:dyDescent="0.25">
      <c r="A40" s="1" t="s">
        <v>83</v>
      </c>
      <c r="B40" s="1" t="s">
        <v>84</v>
      </c>
      <c r="C40" s="6">
        <v>658201.84</v>
      </c>
      <c r="D40" s="6">
        <v>261888.98</v>
      </c>
      <c r="E40" s="6">
        <f t="shared" si="10"/>
        <v>396312.86</v>
      </c>
      <c r="F40" s="31">
        <v>548</v>
      </c>
      <c r="G40" s="37">
        <f t="shared" si="1"/>
        <v>723.19864963503642</v>
      </c>
      <c r="H40" s="6"/>
      <c r="I40" s="6">
        <f>passif!D40</f>
        <v>818577.26</v>
      </c>
      <c r="J40" s="6">
        <f>actif!D40</f>
        <v>1252107.6499999999</v>
      </c>
      <c r="K40" s="6">
        <f t="shared" si="11"/>
        <v>-433530.3899999999</v>
      </c>
      <c r="L40" s="31">
        <f t="shared" si="12"/>
        <v>548</v>
      </c>
      <c r="M40" s="37">
        <f t="shared" si="13"/>
        <v>-791.11385036496335</v>
      </c>
      <c r="N40" s="6"/>
      <c r="O40" s="25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6"/>
      <c r="AK40" s="6"/>
    </row>
    <row r="41" spans="1:37" ht="14.1" customHeight="1" x14ac:dyDescent="0.25">
      <c r="A41" s="1" t="s">
        <v>85</v>
      </c>
      <c r="B41" s="1" t="s">
        <v>86</v>
      </c>
      <c r="C41" s="6">
        <v>1899813.1</v>
      </c>
      <c r="D41" s="6">
        <v>2016174.57</v>
      </c>
      <c r="E41" s="6">
        <f t="shared" si="10"/>
        <v>-116361.46999999997</v>
      </c>
      <c r="F41" s="31">
        <v>1062</v>
      </c>
      <c r="G41" s="37">
        <f t="shared" si="1"/>
        <v>-109.56823917137474</v>
      </c>
      <c r="H41" s="6"/>
      <c r="I41" s="6">
        <f>passif!D41</f>
        <v>2420600.3000000003</v>
      </c>
      <c r="J41" s="6">
        <f>actif!D41</f>
        <v>2979950.7200000007</v>
      </c>
      <c r="K41" s="6">
        <f t="shared" si="11"/>
        <v>-559350.42000000039</v>
      </c>
      <c r="L41" s="31">
        <f t="shared" si="12"/>
        <v>1062</v>
      </c>
      <c r="M41" s="37">
        <f t="shared" si="13"/>
        <v>-526.69531073446365</v>
      </c>
      <c r="N41" s="6"/>
      <c r="O41" s="25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6"/>
      <c r="AK41" s="6"/>
    </row>
    <row r="42" spans="1:37" ht="14.1" customHeight="1" x14ac:dyDescent="0.25">
      <c r="A42" s="1" t="s">
        <v>87</v>
      </c>
      <c r="B42" s="1" t="s">
        <v>88</v>
      </c>
      <c r="C42" s="6">
        <v>2698921.7199999997</v>
      </c>
      <c r="D42" s="6">
        <v>638864.65</v>
      </c>
      <c r="E42" s="6">
        <f t="shared" si="10"/>
        <v>2060057.0699999998</v>
      </c>
      <c r="F42" s="31">
        <v>444</v>
      </c>
      <c r="G42" s="37">
        <f t="shared" si="1"/>
        <v>4639.7681756756756</v>
      </c>
      <c r="H42" s="6"/>
      <c r="I42" s="6">
        <f>passif!D42</f>
        <v>2999015.32</v>
      </c>
      <c r="J42" s="6">
        <f>actif!D42</f>
        <v>1729478.72</v>
      </c>
      <c r="K42" s="6">
        <f t="shared" si="11"/>
        <v>1269536.5999999999</v>
      </c>
      <c r="L42" s="31">
        <f t="shared" si="12"/>
        <v>444</v>
      </c>
      <c r="M42" s="37">
        <f t="shared" si="13"/>
        <v>2859.3166666666662</v>
      </c>
      <c r="N42" s="6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6"/>
      <c r="AK42" s="6"/>
    </row>
    <row r="43" spans="1:37" ht="14.1" customHeight="1" x14ac:dyDescent="0.25">
      <c r="A43" s="1" t="s">
        <v>89</v>
      </c>
      <c r="B43" s="1" t="s">
        <v>90</v>
      </c>
      <c r="C43" s="6">
        <v>14399942.550000001</v>
      </c>
      <c r="D43" s="6">
        <v>11407607.189999999</v>
      </c>
      <c r="E43" s="6">
        <f t="shared" si="10"/>
        <v>2992335.3600000013</v>
      </c>
      <c r="F43" s="31">
        <v>5417</v>
      </c>
      <c r="G43" s="37">
        <f t="shared" si="1"/>
        <v>552.397149713864</v>
      </c>
      <c r="H43" s="6"/>
      <c r="I43" s="6">
        <f>passif!D43</f>
        <v>17943014.949999999</v>
      </c>
      <c r="J43" s="6">
        <f>actif!D43</f>
        <v>21048302.52</v>
      </c>
      <c r="K43" s="6">
        <f t="shared" si="11"/>
        <v>-3105287.5700000003</v>
      </c>
      <c r="L43" s="31">
        <f t="shared" si="12"/>
        <v>5417</v>
      </c>
      <c r="M43" s="37">
        <f t="shared" si="13"/>
        <v>-573.24858224109289</v>
      </c>
      <c r="N43" s="6"/>
      <c r="O43" s="2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6"/>
      <c r="AK43" s="6"/>
    </row>
    <row r="44" spans="1:37" ht="14.1" customHeight="1" x14ac:dyDescent="0.25">
      <c r="A44" s="1" t="s">
        <v>91</v>
      </c>
      <c r="B44" s="1" t="s">
        <v>92</v>
      </c>
      <c r="C44" s="6">
        <v>1901404</v>
      </c>
      <c r="D44" s="6">
        <v>1475292.02</v>
      </c>
      <c r="E44" s="6">
        <f t="shared" si="10"/>
        <v>426111.98</v>
      </c>
      <c r="F44" s="31">
        <v>1537</v>
      </c>
      <c r="G44" s="37">
        <f t="shared" si="1"/>
        <v>277.23616135328558</v>
      </c>
      <c r="H44" s="6"/>
      <c r="I44" s="6">
        <f>passif!D44</f>
        <v>3735699.8099999996</v>
      </c>
      <c r="J44" s="6">
        <f>actif!D44</f>
        <v>4656557.95</v>
      </c>
      <c r="K44" s="6">
        <f t="shared" si="11"/>
        <v>-920858.1400000006</v>
      </c>
      <c r="L44" s="31">
        <f t="shared" si="12"/>
        <v>1537</v>
      </c>
      <c r="M44" s="37">
        <f t="shared" si="13"/>
        <v>-599.12696161353324</v>
      </c>
      <c r="N44" s="6"/>
      <c r="O44" s="25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6"/>
      <c r="AK44" s="6"/>
    </row>
    <row r="45" spans="1:37" ht="14.1" customHeight="1" x14ac:dyDescent="0.25">
      <c r="A45" s="1" t="s">
        <v>93</v>
      </c>
      <c r="B45" s="1" t="s">
        <v>94</v>
      </c>
      <c r="C45" s="6">
        <v>185100</v>
      </c>
      <c r="D45" s="6">
        <v>13266049.26</v>
      </c>
      <c r="E45" s="6">
        <f t="shared" si="10"/>
        <v>-13080949.26</v>
      </c>
      <c r="F45" s="31">
        <v>2346</v>
      </c>
      <c r="G45" s="37">
        <f t="shared" si="1"/>
        <v>-5575.8521994884914</v>
      </c>
      <c r="H45" s="6"/>
      <c r="I45" s="6">
        <f>passif!D45</f>
        <v>1634975.78</v>
      </c>
      <c r="J45" s="6">
        <f>actif!D45</f>
        <v>15790547.469999999</v>
      </c>
      <c r="K45" s="6">
        <f t="shared" si="11"/>
        <v>-14155571.689999999</v>
      </c>
      <c r="L45" s="31">
        <f t="shared" si="12"/>
        <v>2346</v>
      </c>
      <c r="M45" s="37">
        <f t="shared" si="13"/>
        <v>-6033.9180264279621</v>
      </c>
      <c r="N45" s="6"/>
      <c r="O45" s="25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6"/>
      <c r="AK45" s="6"/>
    </row>
    <row r="46" spans="1:37" ht="14.1" customHeight="1" x14ac:dyDescent="0.25">
      <c r="A46" s="1" t="s">
        <v>95</v>
      </c>
      <c r="B46" s="1" t="s">
        <v>96</v>
      </c>
      <c r="C46" s="6">
        <v>25568690.140000001</v>
      </c>
      <c r="D46" s="6">
        <v>2569995.9499999997</v>
      </c>
      <c r="E46" s="6">
        <f t="shared" si="10"/>
        <v>22998694.190000001</v>
      </c>
      <c r="F46" s="31">
        <v>3299</v>
      </c>
      <c r="G46" s="37">
        <f t="shared" si="1"/>
        <v>6971.4138193391937</v>
      </c>
      <c r="H46" s="6"/>
      <c r="I46" s="6">
        <f>passif!D46</f>
        <v>27430678.639999997</v>
      </c>
      <c r="J46" s="6">
        <f>actif!D46</f>
        <v>6811217.8300000001</v>
      </c>
      <c r="K46" s="6">
        <f t="shared" si="11"/>
        <v>20619460.809999995</v>
      </c>
      <c r="L46" s="31">
        <f t="shared" si="12"/>
        <v>3299</v>
      </c>
      <c r="M46" s="37">
        <f t="shared" si="13"/>
        <v>6250.2154622612898</v>
      </c>
      <c r="N46" s="6"/>
      <c r="O46" s="25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6"/>
      <c r="AK46" s="6"/>
    </row>
    <row r="47" spans="1:37" ht="14.1" customHeight="1" x14ac:dyDescent="0.25">
      <c r="A47" s="1" t="s">
        <v>97</v>
      </c>
      <c r="B47" s="1" t="s">
        <v>98</v>
      </c>
      <c r="C47" s="6">
        <v>7880250</v>
      </c>
      <c r="D47" s="6">
        <v>2033794.22</v>
      </c>
      <c r="E47" s="6">
        <f t="shared" si="10"/>
        <v>5846455.7800000003</v>
      </c>
      <c r="F47" s="31">
        <v>2338</v>
      </c>
      <c r="G47" s="37">
        <f t="shared" si="1"/>
        <v>2500.6226603934988</v>
      </c>
      <c r="H47" s="6"/>
      <c r="I47" s="6">
        <f>passif!D47</f>
        <v>8614365.0999999996</v>
      </c>
      <c r="J47" s="6">
        <f>actif!D47</f>
        <v>4637393.290000001</v>
      </c>
      <c r="K47" s="6">
        <f t="shared" si="11"/>
        <v>3976971.8099999987</v>
      </c>
      <c r="L47" s="31">
        <f t="shared" si="12"/>
        <v>2338</v>
      </c>
      <c r="M47" s="37">
        <f t="shared" si="13"/>
        <v>1701.0144610778436</v>
      </c>
      <c r="N47" s="6"/>
      <c r="O47" s="25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6"/>
      <c r="AK47" s="6"/>
    </row>
    <row r="48" spans="1:37" ht="14.1" customHeight="1" x14ac:dyDescent="0.25">
      <c r="A48" s="1" t="s">
        <v>99</v>
      </c>
      <c r="B48" s="1" t="s">
        <v>100</v>
      </c>
      <c r="C48" s="6">
        <v>5796342</v>
      </c>
      <c r="D48" s="6">
        <v>2399691.16</v>
      </c>
      <c r="E48" s="6">
        <f t="shared" si="10"/>
        <v>3396650.84</v>
      </c>
      <c r="F48" s="31">
        <v>1483</v>
      </c>
      <c r="G48" s="37">
        <f t="shared" si="1"/>
        <v>2290.3916655428184</v>
      </c>
      <c r="H48" s="6"/>
      <c r="I48" s="6">
        <f>passif!D48</f>
        <v>6319246.9000000004</v>
      </c>
      <c r="J48" s="6">
        <f>actif!D48</f>
        <v>4210625.34</v>
      </c>
      <c r="K48" s="6">
        <f t="shared" si="11"/>
        <v>2108621.5600000005</v>
      </c>
      <c r="L48" s="31">
        <f t="shared" si="12"/>
        <v>1483</v>
      </c>
      <c r="M48" s="37">
        <f t="shared" si="13"/>
        <v>1421.8621443020907</v>
      </c>
      <c r="N48" s="6"/>
      <c r="O48" s="25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6"/>
      <c r="AK48" s="6"/>
    </row>
    <row r="49" spans="1:37" ht="14.1" customHeight="1" x14ac:dyDescent="0.25">
      <c r="A49" s="1" t="s">
        <v>101</v>
      </c>
      <c r="B49" s="1" t="s">
        <v>102</v>
      </c>
      <c r="C49" s="6">
        <v>4670040</v>
      </c>
      <c r="D49" s="6">
        <v>926623.27999999991</v>
      </c>
      <c r="E49" s="6">
        <f t="shared" si="10"/>
        <v>3743416.72</v>
      </c>
      <c r="F49" s="31">
        <v>988</v>
      </c>
      <c r="G49" s="37">
        <f t="shared" si="1"/>
        <v>3788.8833198380571</v>
      </c>
      <c r="H49" s="6"/>
      <c r="I49" s="6">
        <f>passif!D49</f>
        <v>4937811.49</v>
      </c>
      <c r="J49" s="6">
        <f>actif!D49</f>
        <v>2790561.5300000003</v>
      </c>
      <c r="K49" s="6">
        <f t="shared" si="11"/>
        <v>2147249.96</v>
      </c>
      <c r="L49" s="31">
        <f t="shared" si="12"/>
        <v>988</v>
      </c>
      <c r="M49" s="37">
        <f t="shared" si="13"/>
        <v>2173.3299190283401</v>
      </c>
      <c r="N49" s="6"/>
      <c r="O49" s="2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6"/>
      <c r="AK49" s="6"/>
    </row>
    <row r="50" spans="1:37" ht="14.1" customHeight="1" x14ac:dyDescent="0.25">
      <c r="A50" s="1">
        <v>2117</v>
      </c>
      <c r="B50" s="1" t="s">
        <v>453</v>
      </c>
      <c r="C50" s="6">
        <v>11352600.210000001</v>
      </c>
      <c r="D50" s="6">
        <v>701951.66</v>
      </c>
      <c r="E50" s="6">
        <f t="shared" si="10"/>
        <v>10650648.550000001</v>
      </c>
      <c r="F50" s="31">
        <v>2310</v>
      </c>
      <c r="G50" s="37">
        <f t="shared" si="1"/>
        <v>4610.6703679653683</v>
      </c>
      <c r="H50" s="6"/>
      <c r="I50" s="6">
        <f>passif!D50</f>
        <v>12654252.26</v>
      </c>
      <c r="J50" s="6">
        <f>actif!D50</f>
        <v>4722990.87</v>
      </c>
      <c r="K50" s="6">
        <f t="shared" si="11"/>
        <v>7931261.3899999997</v>
      </c>
      <c r="L50" s="31">
        <f t="shared" si="12"/>
        <v>2310</v>
      </c>
      <c r="M50" s="37">
        <f t="shared" si="13"/>
        <v>3433.4464891774892</v>
      </c>
      <c r="N50" s="6"/>
      <c r="O50" s="25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6"/>
      <c r="AK50" s="6"/>
    </row>
    <row r="51" spans="1:37" ht="14.1" customHeight="1" x14ac:dyDescent="0.25">
      <c r="C51" s="6"/>
      <c r="D51" s="6"/>
      <c r="E51" s="6"/>
      <c r="H51" s="6"/>
      <c r="I51" s="6"/>
      <c r="J51" s="6"/>
      <c r="K51" s="6"/>
      <c r="L51" s="31"/>
      <c r="M51" s="37"/>
      <c r="N51" s="6"/>
      <c r="O51" s="25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6"/>
      <c r="AK51" s="6"/>
    </row>
    <row r="52" spans="1:37" s="2" customFormat="1" ht="14.1" customHeight="1" x14ac:dyDescent="0.25">
      <c r="B52" s="2" t="s">
        <v>103</v>
      </c>
      <c r="C52" s="5">
        <f>SUM(C53:C77)</f>
        <v>282213315.06000006</v>
      </c>
      <c r="D52" s="5">
        <f>SUM(D53:D77)</f>
        <v>99658536.99000001</v>
      </c>
      <c r="E52" s="5">
        <f>SUM(E53:E77)</f>
        <v>182554778.06999999</v>
      </c>
      <c r="F52" s="32">
        <f>SUM(F53:F77)</f>
        <v>57604</v>
      </c>
      <c r="G52" s="38">
        <f t="shared" si="1"/>
        <v>3169.1337072078327</v>
      </c>
      <c r="H52" s="5"/>
      <c r="I52" s="5">
        <f>SUM(I53:I77)</f>
        <v>331735348.17999995</v>
      </c>
      <c r="J52" s="5">
        <f>SUM(J53:J77)</f>
        <v>221841717.74000001</v>
      </c>
      <c r="K52" s="5">
        <f>SUM(K53:K77)</f>
        <v>109893630.44</v>
      </c>
      <c r="L52" s="32">
        <f>SUM(L53:L77)</f>
        <v>57604</v>
      </c>
      <c r="M52" s="38">
        <f t="shared" ref="M52:M77" si="14">SUM(K52/L52)</f>
        <v>1907.7430463162279</v>
      </c>
      <c r="N52" s="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5"/>
      <c r="AK52" s="5"/>
    </row>
    <row r="53" spans="1:37" ht="14.1" customHeight="1" x14ac:dyDescent="0.25">
      <c r="A53" s="1" t="s">
        <v>104</v>
      </c>
      <c r="B53" s="1" t="s">
        <v>105</v>
      </c>
      <c r="C53" s="6">
        <v>5935835.6200000001</v>
      </c>
      <c r="D53" s="6">
        <v>2574114.31</v>
      </c>
      <c r="E53" s="6">
        <f t="shared" ref="E53:E77" si="15">SUM(C53-D53)</f>
        <v>3361721.31</v>
      </c>
      <c r="F53" s="31">
        <f>'[1]POP-BEV 2020'!C52</f>
        <v>1588</v>
      </c>
      <c r="G53" s="37">
        <f t="shared" si="1"/>
        <v>2116.9529659949621</v>
      </c>
      <c r="H53" s="6"/>
      <c r="I53" s="6">
        <f>passif!D53</f>
        <v>6819380.8500000006</v>
      </c>
      <c r="J53" s="6">
        <f>actif!D53</f>
        <v>6569218.629999999</v>
      </c>
      <c r="K53" s="6">
        <f t="shared" ref="K53:K77" si="16">SUM(I53-J53)</f>
        <v>250162.2200000016</v>
      </c>
      <c r="L53" s="31">
        <f t="shared" ref="L53:L77" si="17">F53</f>
        <v>1588</v>
      </c>
      <c r="M53" s="37">
        <f t="shared" si="14"/>
        <v>157.53288413098338</v>
      </c>
      <c r="N53" s="6"/>
      <c r="O53" s="25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6"/>
      <c r="AK53" s="6"/>
    </row>
    <row r="54" spans="1:37" ht="14.1" customHeight="1" x14ac:dyDescent="0.25">
      <c r="A54" s="1" t="s">
        <v>106</v>
      </c>
      <c r="B54" s="1" t="s">
        <v>107</v>
      </c>
      <c r="C54" s="6">
        <v>8051500</v>
      </c>
      <c r="D54" s="6">
        <v>2307779.4099999997</v>
      </c>
      <c r="E54" s="6">
        <f t="shared" si="15"/>
        <v>5743720.5899999999</v>
      </c>
      <c r="F54" s="31">
        <f>'[1]POP-BEV 2020'!C53</f>
        <v>1951</v>
      </c>
      <c r="G54" s="37">
        <f t="shared" si="1"/>
        <v>2943.9880010251154</v>
      </c>
      <c r="H54" s="6"/>
      <c r="I54" s="6">
        <f>passif!D54</f>
        <v>9471493.0800000001</v>
      </c>
      <c r="J54" s="6">
        <f>actif!D54</f>
        <v>9476954.9900000002</v>
      </c>
      <c r="K54" s="6">
        <f t="shared" si="16"/>
        <v>-5461.910000000149</v>
      </c>
      <c r="L54" s="31">
        <f t="shared" si="17"/>
        <v>1951</v>
      </c>
      <c r="M54" s="37">
        <f t="shared" si="14"/>
        <v>-2.7995438236802404</v>
      </c>
      <c r="N54" s="6"/>
      <c r="O54" s="25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6"/>
      <c r="AK54" s="6"/>
    </row>
    <row r="55" spans="1:37" ht="14.1" customHeight="1" x14ac:dyDescent="0.25">
      <c r="A55" s="1" t="s">
        <v>108</v>
      </c>
      <c r="B55" s="1" t="s">
        <v>109</v>
      </c>
      <c r="C55" s="6">
        <v>1546380</v>
      </c>
      <c r="D55" s="6">
        <v>2234612.5700000003</v>
      </c>
      <c r="E55" s="6">
        <f t="shared" si="15"/>
        <v>-688232.5700000003</v>
      </c>
      <c r="F55" s="31">
        <f>'[1]POP-BEV 2020'!C54</f>
        <v>670</v>
      </c>
      <c r="G55" s="37">
        <f t="shared" si="1"/>
        <v>-1027.2127910447766</v>
      </c>
      <c r="H55" s="6"/>
      <c r="I55" s="6">
        <f>passif!D55</f>
        <v>1868040.45</v>
      </c>
      <c r="J55" s="6">
        <f>actif!D55</f>
        <v>3101818.39</v>
      </c>
      <c r="K55" s="6">
        <f t="shared" si="16"/>
        <v>-1233777.9400000002</v>
      </c>
      <c r="L55" s="31">
        <f t="shared" si="17"/>
        <v>670</v>
      </c>
      <c r="M55" s="37">
        <f t="shared" si="14"/>
        <v>-1841.4596119402988</v>
      </c>
      <c r="N55" s="6"/>
      <c r="O55" s="25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6"/>
      <c r="AK55" s="6"/>
    </row>
    <row r="56" spans="1:37" ht="14.1" customHeight="1" x14ac:dyDescent="0.25">
      <c r="A56" s="1" t="s">
        <v>110</v>
      </c>
      <c r="B56" s="1" t="s">
        <v>111</v>
      </c>
      <c r="C56" s="6">
        <v>3591249</v>
      </c>
      <c r="D56" s="6">
        <v>3646818.8100000005</v>
      </c>
      <c r="E56" s="6">
        <f t="shared" si="15"/>
        <v>-55569.810000000522</v>
      </c>
      <c r="F56" s="31">
        <f>'[1]POP-BEV 2020'!C55</f>
        <v>2647</v>
      </c>
      <c r="G56" s="37">
        <f t="shared" si="1"/>
        <v>-20.993505855685878</v>
      </c>
      <c r="H56" s="6"/>
      <c r="I56" s="6">
        <f>passif!D56</f>
        <v>6119265.2400000012</v>
      </c>
      <c r="J56" s="6">
        <f>actif!D56</f>
        <v>10134391.42</v>
      </c>
      <c r="K56" s="6">
        <f t="shared" si="16"/>
        <v>-4015126.1799999988</v>
      </c>
      <c r="L56" s="31">
        <f t="shared" si="17"/>
        <v>2647</v>
      </c>
      <c r="M56" s="37">
        <f t="shared" si="14"/>
        <v>-1516.8591537589721</v>
      </c>
      <c r="N56" s="6"/>
      <c r="O56" s="25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6"/>
      <c r="AK56" s="6"/>
    </row>
    <row r="57" spans="1:37" ht="14.1" customHeight="1" x14ac:dyDescent="0.25">
      <c r="A57" s="1" t="s">
        <v>112</v>
      </c>
      <c r="B57" s="1" t="s">
        <v>113</v>
      </c>
      <c r="C57" s="6">
        <v>132802247.34</v>
      </c>
      <c r="D57" s="6">
        <v>35523373.469999999</v>
      </c>
      <c r="E57" s="6">
        <f t="shared" si="15"/>
        <v>97278873.870000005</v>
      </c>
      <c r="F57" s="31">
        <f>'[1]POP-BEV 2020'!C56</f>
        <v>24412</v>
      </c>
      <c r="G57" s="37">
        <f t="shared" si="1"/>
        <v>3984.8793163198429</v>
      </c>
      <c r="H57" s="6"/>
      <c r="I57" s="6">
        <f>passif!D57</f>
        <v>150180568.46999997</v>
      </c>
      <c r="J57" s="6">
        <f>actif!D57</f>
        <v>82941087.539999992</v>
      </c>
      <c r="K57" s="6">
        <f t="shared" si="16"/>
        <v>67239480.929999977</v>
      </c>
      <c r="L57" s="31">
        <f t="shared" si="17"/>
        <v>24412</v>
      </c>
      <c r="M57" s="37">
        <f t="shared" si="14"/>
        <v>2754.3618273799761</v>
      </c>
      <c r="N57" s="6"/>
      <c r="O57" s="25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6"/>
      <c r="AK57" s="6"/>
    </row>
    <row r="58" spans="1:37" ht="14.1" customHeight="1" x14ac:dyDescent="0.25">
      <c r="A58" s="1" t="s">
        <v>114</v>
      </c>
      <c r="B58" s="1" t="s">
        <v>115</v>
      </c>
      <c r="C58" s="6">
        <v>1172530.19</v>
      </c>
      <c r="D58" s="6">
        <v>972203.02</v>
      </c>
      <c r="E58" s="6">
        <f t="shared" si="15"/>
        <v>200327.16999999993</v>
      </c>
      <c r="F58" s="31">
        <f>'[1]POP-BEV 2020'!C57</f>
        <v>317</v>
      </c>
      <c r="G58" s="37">
        <f t="shared" si="1"/>
        <v>631.94690851734993</v>
      </c>
      <c r="H58" s="6"/>
      <c r="I58" s="6">
        <f>passif!D58</f>
        <v>1367125.84</v>
      </c>
      <c r="J58" s="6">
        <f>actif!D58</f>
        <v>1451559.77</v>
      </c>
      <c r="K58" s="6">
        <f t="shared" si="16"/>
        <v>-84433.929999999935</v>
      </c>
      <c r="L58" s="31">
        <f t="shared" si="17"/>
        <v>317</v>
      </c>
      <c r="M58" s="37">
        <f t="shared" si="14"/>
        <v>-266.35309148264963</v>
      </c>
      <c r="N58" s="6"/>
      <c r="O58" s="25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6"/>
      <c r="AK58" s="6"/>
    </row>
    <row r="59" spans="1:37" ht="14.1" customHeight="1" x14ac:dyDescent="0.25">
      <c r="A59" s="1" t="s">
        <v>116</v>
      </c>
      <c r="B59" s="1" t="s">
        <v>117</v>
      </c>
      <c r="C59" s="6">
        <v>4639215</v>
      </c>
      <c r="D59" s="6">
        <v>3138758.8200000003</v>
      </c>
      <c r="E59" s="6">
        <f t="shared" si="15"/>
        <v>1500456.1799999997</v>
      </c>
      <c r="F59" s="31">
        <f>'[1]POP-BEV 2020'!C58</f>
        <v>919</v>
      </c>
      <c r="G59" s="37">
        <f t="shared" si="1"/>
        <v>1632.705310119695</v>
      </c>
      <c r="H59" s="6"/>
      <c r="I59" s="6">
        <f>passif!D59</f>
        <v>5245160.6500000004</v>
      </c>
      <c r="J59" s="6">
        <f>actif!D59</f>
        <v>4989604.26</v>
      </c>
      <c r="K59" s="6">
        <f t="shared" si="16"/>
        <v>255556.3900000006</v>
      </c>
      <c r="L59" s="31">
        <f t="shared" si="17"/>
        <v>919</v>
      </c>
      <c r="M59" s="37">
        <f t="shared" si="14"/>
        <v>278.08094668117582</v>
      </c>
      <c r="N59" s="6"/>
      <c r="O59" s="25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6"/>
      <c r="AK59" s="6"/>
    </row>
    <row r="60" spans="1:37" ht="14.1" customHeight="1" x14ac:dyDescent="0.25">
      <c r="A60" s="1" t="s">
        <v>118</v>
      </c>
      <c r="B60" s="1" t="s">
        <v>119</v>
      </c>
      <c r="C60" s="6">
        <v>2461796.2199999997</v>
      </c>
      <c r="D60" s="6">
        <v>4621924.6000000006</v>
      </c>
      <c r="E60" s="6">
        <f t="shared" si="15"/>
        <v>-2160128.3800000008</v>
      </c>
      <c r="F60" s="31">
        <f>'[1]POP-BEV 2020'!C59</f>
        <v>415</v>
      </c>
      <c r="G60" s="37">
        <f t="shared" si="1"/>
        <v>-5205.1286265060262</v>
      </c>
      <c r="H60" s="6"/>
      <c r="I60" s="6">
        <f>passif!D60</f>
        <v>2811387.1199999996</v>
      </c>
      <c r="J60" s="6">
        <f>actif!D60</f>
        <v>5308041.58</v>
      </c>
      <c r="K60" s="6">
        <f t="shared" si="16"/>
        <v>-2496654.4600000004</v>
      </c>
      <c r="L60" s="31">
        <f t="shared" si="17"/>
        <v>415</v>
      </c>
      <c r="M60" s="37">
        <f t="shared" si="14"/>
        <v>-6016.0348433734953</v>
      </c>
      <c r="N60" s="6"/>
      <c r="O60" s="25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6"/>
      <c r="AK60" s="6"/>
    </row>
    <row r="61" spans="1:37" ht="14.1" customHeight="1" x14ac:dyDescent="0.25">
      <c r="A61" s="1" t="s">
        <v>120</v>
      </c>
      <c r="B61" s="1" t="s">
        <v>121</v>
      </c>
      <c r="C61" s="6">
        <v>0</v>
      </c>
      <c r="D61" s="6">
        <v>3473067.2600000002</v>
      </c>
      <c r="E61" s="6">
        <f t="shared" si="15"/>
        <v>-3473067.2600000002</v>
      </c>
      <c r="F61" s="31">
        <f>'[1]POP-BEV 2020'!C60</f>
        <v>847</v>
      </c>
      <c r="G61" s="37">
        <f t="shared" si="1"/>
        <v>-4100.4336009445105</v>
      </c>
      <c r="H61" s="6"/>
      <c r="I61" s="6">
        <f>passif!D61</f>
        <v>562405.16</v>
      </c>
      <c r="J61" s="6">
        <f>actif!D61</f>
        <v>5223895.04</v>
      </c>
      <c r="K61" s="6">
        <f t="shared" si="16"/>
        <v>-4661489.88</v>
      </c>
      <c r="L61" s="31">
        <f t="shared" si="17"/>
        <v>847</v>
      </c>
      <c r="M61" s="37">
        <f t="shared" si="14"/>
        <v>-5503.5299645808736</v>
      </c>
      <c r="N61" s="6"/>
      <c r="O61" s="25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6"/>
      <c r="AK61" s="6"/>
    </row>
    <row r="62" spans="1:37" ht="14.1" customHeight="1" x14ac:dyDescent="0.25">
      <c r="A62" s="1" t="s">
        <v>122</v>
      </c>
      <c r="B62" s="1" t="s">
        <v>123</v>
      </c>
      <c r="C62" s="6">
        <v>3009863</v>
      </c>
      <c r="D62" s="6">
        <v>1901009.1400000001</v>
      </c>
      <c r="E62" s="6">
        <f t="shared" si="15"/>
        <v>1108853.8599999999</v>
      </c>
      <c r="F62" s="31">
        <f>'[1]POP-BEV 2020'!C61</f>
        <v>845</v>
      </c>
      <c r="G62" s="37">
        <f t="shared" ref="G62:G115" si="18">SUM(E62/F62)</f>
        <v>1312.2530887573962</v>
      </c>
      <c r="H62" s="6"/>
      <c r="I62" s="6">
        <f>passif!D62</f>
        <v>3509166.89</v>
      </c>
      <c r="J62" s="6">
        <f>actif!D62</f>
        <v>2662500.62</v>
      </c>
      <c r="K62" s="6">
        <f t="shared" si="16"/>
        <v>846666.27</v>
      </c>
      <c r="L62" s="31">
        <f t="shared" si="17"/>
        <v>845</v>
      </c>
      <c r="M62" s="37">
        <f t="shared" si="14"/>
        <v>1001.9719171597633</v>
      </c>
      <c r="N62" s="6"/>
      <c r="O62" s="25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6"/>
      <c r="AK62" s="6"/>
    </row>
    <row r="63" spans="1:37" ht="14.1" customHeight="1" x14ac:dyDescent="0.25">
      <c r="A63" s="1" t="s">
        <v>124</v>
      </c>
      <c r="B63" s="1" t="s">
        <v>125</v>
      </c>
      <c r="C63" s="6">
        <v>8775300</v>
      </c>
      <c r="D63" s="6">
        <v>6839357.79</v>
      </c>
      <c r="E63" s="6">
        <f t="shared" si="15"/>
        <v>1935942.21</v>
      </c>
      <c r="F63" s="31">
        <f>'[1]POP-BEV 2020'!C62</f>
        <v>2205</v>
      </c>
      <c r="G63" s="37">
        <f t="shared" si="18"/>
        <v>877.97832653061221</v>
      </c>
      <c r="H63" s="6"/>
      <c r="I63" s="6">
        <f>passif!D63</f>
        <v>11532713.26</v>
      </c>
      <c r="J63" s="6">
        <f>actif!D63</f>
        <v>12426840.209999999</v>
      </c>
      <c r="K63" s="6">
        <f t="shared" si="16"/>
        <v>-894126.94999999925</v>
      </c>
      <c r="L63" s="31">
        <f t="shared" si="17"/>
        <v>2205</v>
      </c>
      <c r="M63" s="37">
        <f t="shared" si="14"/>
        <v>-405.49975056689311</v>
      </c>
      <c r="N63" s="6"/>
      <c r="O63" s="25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6"/>
      <c r="AK63" s="6"/>
    </row>
    <row r="64" spans="1:37" ht="14.1" customHeight="1" x14ac:dyDescent="0.25">
      <c r="A64" s="1" t="s">
        <v>126</v>
      </c>
      <c r="B64" s="1" t="s">
        <v>127</v>
      </c>
      <c r="C64" s="6">
        <v>3250000</v>
      </c>
      <c r="D64" s="6">
        <v>577937.19999999995</v>
      </c>
      <c r="E64" s="6">
        <f t="shared" si="15"/>
        <v>2672062.7999999998</v>
      </c>
      <c r="F64" s="31">
        <f>'[1]POP-BEV 2020'!C63</f>
        <v>678</v>
      </c>
      <c r="G64" s="37">
        <f t="shared" si="18"/>
        <v>3941.0955752212385</v>
      </c>
      <c r="H64" s="6"/>
      <c r="I64" s="6">
        <f>passif!D64</f>
        <v>3619329.5</v>
      </c>
      <c r="J64" s="6">
        <f>actif!D64</f>
        <v>1479799.75</v>
      </c>
      <c r="K64" s="6">
        <f t="shared" si="16"/>
        <v>2139529.75</v>
      </c>
      <c r="L64" s="31">
        <f t="shared" si="17"/>
        <v>678</v>
      </c>
      <c r="M64" s="37">
        <f t="shared" si="14"/>
        <v>3155.6485988200589</v>
      </c>
      <c r="N64" s="6"/>
      <c r="O64" s="25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6"/>
      <c r="AK64" s="6"/>
    </row>
    <row r="65" spans="1:37" ht="14.1" customHeight="1" x14ac:dyDescent="0.25">
      <c r="A65" s="1" t="s">
        <v>128</v>
      </c>
      <c r="B65" s="1" t="s">
        <v>129</v>
      </c>
      <c r="C65" s="6">
        <v>2655480</v>
      </c>
      <c r="D65" s="6">
        <v>-60109.47</v>
      </c>
      <c r="E65" s="6">
        <f t="shared" si="15"/>
        <v>2715589.47</v>
      </c>
      <c r="F65" s="31">
        <f>'[1]POP-BEV 2020'!C64</f>
        <v>633</v>
      </c>
      <c r="G65" s="37">
        <f t="shared" si="18"/>
        <v>4290.0307582938394</v>
      </c>
      <c r="H65" s="6"/>
      <c r="I65" s="6">
        <f>passif!D65</f>
        <v>3033148.31</v>
      </c>
      <c r="J65" s="6">
        <f>actif!D65</f>
        <v>1727458.35</v>
      </c>
      <c r="K65" s="6">
        <f t="shared" si="16"/>
        <v>1305689.96</v>
      </c>
      <c r="L65" s="31">
        <f t="shared" si="17"/>
        <v>633</v>
      </c>
      <c r="M65" s="37">
        <f t="shared" si="14"/>
        <v>2062.7013586097946</v>
      </c>
      <c r="N65" s="6"/>
      <c r="O65" s="25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6"/>
      <c r="AK65" s="6"/>
    </row>
    <row r="66" spans="1:37" ht="14.1" customHeight="1" x14ac:dyDescent="0.25">
      <c r="A66" s="1" t="s">
        <v>130</v>
      </c>
      <c r="B66" s="1" t="s">
        <v>131</v>
      </c>
      <c r="C66" s="6">
        <v>8930515.0199999996</v>
      </c>
      <c r="D66" s="6">
        <v>4762355.0199999996</v>
      </c>
      <c r="E66" s="6">
        <f t="shared" si="15"/>
        <v>4168160</v>
      </c>
      <c r="F66" s="31">
        <f>'[1]POP-BEV 2020'!C65</f>
        <v>2034</v>
      </c>
      <c r="G66" s="37">
        <f t="shared" si="18"/>
        <v>2049.2428711897737</v>
      </c>
      <c r="H66" s="6"/>
      <c r="I66" s="6">
        <f>passif!D66</f>
        <v>10760832.789999999</v>
      </c>
      <c r="J66" s="6">
        <f>actif!D66</f>
        <v>8960936.4100000001</v>
      </c>
      <c r="K66" s="6">
        <f t="shared" si="16"/>
        <v>1799896.379999999</v>
      </c>
      <c r="L66" s="31">
        <f t="shared" si="17"/>
        <v>2034</v>
      </c>
      <c r="M66" s="37">
        <f t="shared" si="14"/>
        <v>884.9048082595865</v>
      </c>
      <c r="N66" s="6"/>
      <c r="O66" s="25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6"/>
      <c r="AK66" s="6"/>
    </row>
    <row r="67" spans="1:37" ht="14.1" customHeight="1" x14ac:dyDescent="0.25">
      <c r="A67" s="1" t="s">
        <v>132</v>
      </c>
      <c r="B67" s="1" t="s">
        <v>133</v>
      </c>
      <c r="C67" s="6">
        <v>844475</v>
      </c>
      <c r="D67" s="6">
        <v>583834.44999999995</v>
      </c>
      <c r="E67" s="6">
        <f t="shared" si="15"/>
        <v>260640.55000000005</v>
      </c>
      <c r="F67" s="31">
        <f>'[1]POP-BEV 2020'!C66</f>
        <v>643</v>
      </c>
      <c r="G67" s="37">
        <f t="shared" si="18"/>
        <v>405.35077760497677</v>
      </c>
      <c r="H67" s="6"/>
      <c r="I67" s="6">
        <f>passif!D67</f>
        <v>1341549.3599999999</v>
      </c>
      <c r="J67" s="6">
        <f>actif!D67</f>
        <v>2130128.81</v>
      </c>
      <c r="K67" s="6">
        <f t="shared" si="16"/>
        <v>-788579.45000000019</v>
      </c>
      <c r="L67" s="31">
        <f t="shared" si="17"/>
        <v>643</v>
      </c>
      <c r="M67" s="37">
        <f t="shared" si="14"/>
        <v>-1226.4066096423021</v>
      </c>
      <c r="N67" s="6"/>
      <c r="O67" s="25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6"/>
      <c r="AK67" s="6"/>
    </row>
    <row r="68" spans="1:37" ht="14.1" customHeight="1" x14ac:dyDescent="0.25">
      <c r="A68" s="1" t="s">
        <v>134</v>
      </c>
      <c r="B68" s="1" t="s">
        <v>135</v>
      </c>
      <c r="C68" s="6">
        <v>4453775</v>
      </c>
      <c r="D68" s="6">
        <v>2381704.25</v>
      </c>
      <c r="E68" s="6">
        <f t="shared" si="15"/>
        <v>2072070.75</v>
      </c>
      <c r="F68" s="31">
        <f>'[1]POP-BEV 2020'!C67</f>
        <v>1338</v>
      </c>
      <c r="G68" s="37">
        <f t="shared" si="18"/>
        <v>1548.6328475336322</v>
      </c>
      <c r="H68" s="6"/>
      <c r="I68" s="6">
        <f>passif!D68</f>
        <v>5596966.7999999998</v>
      </c>
      <c r="J68" s="6">
        <f>actif!D68</f>
        <v>5545795.3300000001</v>
      </c>
      <c r="K68" s="6">
        <f t="shared" si="16"/>
        <v>51171.469999999739</v>
      </c>
      <c r="L68" s="31">
        <f t="shared" si="17"/>
        <v>1338</v>
      </c>
      <c r="M68" s="37">
        <f t="shared" si="14"/>
        <v>38.244745889386948</v>
      </c>
      <c r="N68" s="6"/>
      <c r="O68" s="25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6"/>
      <c r="AK68" s="6"/>
    </row>
    <row r="69" spans="1:37" ht="14.1" customHeight="1" x14ac:dyDescent="0.25">
      <c r="A69" s="1" t="s">
        <v>136</v>
      </c>
      <c r="B69" s="1" t="s">
        <v>137</v>
      </c>
      <c r="C69" s="6">
        <v>1000000</v>
      </c>
      <c r="D69" s="6">
        <v>1422984.32</v>
      </c>
      <c r="E69" s="6">
        <f t="shared" si="15"/>
        <v>-422984.32000000007</v>
      </c>
      <c r="F69" s="31">
        <f>'[1]POP-BEV 2020'!C68</f>
        <v>609</v>
      </c>
      <c r="G69" s="37">
        <f t="shared" si="18"/>
        <v>-694.5555336617407</v>
      </c>
      <c r="H69" s="6"/>
      <c r="I69" s="6">
        <f>passif!D69</f>
        <v>2670232.5</v>
      </c>
      <c r="J69" s="6">
        <f>actif!D69</f>
        <v>3190231.67</v>
      </c>
      <c r="K69" s="6">
        <f t="shared" si="16"/>
        <v>-519999.16999999993</v>
      </c>
      <c r="L69" s="31">
        <f t="shared" si="17"/>
        <v>609</v>
      </c>
      <c r="M69" s="37">
        <f t="shared" si="14"/>
        <v>-853.857422003284</v>
      </c>
      <c r="N69" s="6"/>
      <c r="O69" s="25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6"/>
      <c r="AK69" s="6"/>
    </row>
    <row r="70" spans="1:37" ht="14.1" customHeight="1" x14ac:dyDescent="0.25">
      <c r="A70" s="1" t="s">
        <v>138</v>
      </c>
      <c r="B70" s="1" t="s">
        <v>139</v>
      </c>
      <c r="C70" s="6">
        <v>13253091.039999999</v>
      </c>
      <c r="D70" s="6">
        <v>2332418.5699999998</v>
      </c>
      <c r="E70" s="6">
        <f t="shared" si="15"/>
        <v>10920672.469999999</v>
      </c>
      <c r="F70" s="31">
        <f>'[1]POP-BEV 2020'!C69</f>
        <v>2815</v>
      </c>
      <c r="G70" s="37">
        <f t="shared" si="18"/>
        <v>3879.4573605683831</v>
      </c>
      <c r="H70" s="6"/>
      <c r="I70" s="6">
        <f>passif!D70</f>
        <v>17060410.579999998</v>
      </c>
      <c r="J70" s="6">
        <f>actif!D70</f>
        <v>5787615.8199999994</v>
      </c>
      <c r="K70" s="6">
        <f t="shared" si="16"/>
        <v>11272794.759999998</v>
      </c>
      <c r="L70" s="31">
        <f t="shared" si="17"/>
        <v>2815</v>
      </c>
      <c r="M70" s="37">
        <f t="shared" si="14"/>
        <v>4004.5452078152744</v>
      </c>
      <c r="N70" s="6"/>
      <c r="O70" s="25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6"/>
      <c r="AK70" s="6"/>
    </row>
    <row r="71" spans="1:37" ht="14.1" customHeight="1" x14ac:dyDescent="0.25">
      <c r="A71" s="1" t="s">
        <v>140</v>
      </c>
      <c r="B71" s="1" t="s">
        <v>141</v>
      </c>
      <c r="C71" s="6">
        <v>9540650</v>
      </c>
      <c r="D71" s="6">
        <v>3480915.17</v>
      </c>
      <c r="E71" s="6">
        <f t="shared" si="15"/>
        <v>6059734.8300000001</v>
      </c>
      <c r="F71" s="31">
        <f>'[1]POP-BEV 2020'!C70</f>
        <v>1821</v>
      </c>
      <c r="G71" s="37">
        <f t="shared" si="18"/>
        <v>3327.6962273476111</v>
      </c>
      <c r="H71" s="6"/>
      <c r="I71" s="6">
        <f>passif!D71</f>
        <v>10322393.369999999</v>
      </c>
      <c r="J71" s="6">
        <f>actif!D71</f>
        <v>5404041.0599999996</v>
      </c>
      <c r="K71" s="6">
        <f t="shared" si="16"/>
        <v>4918352.3099999996</v>
      </c>
      <c r="L71" s="31">
        <f t="shared" si="17"/>
        <v>1821</v>
      </c>
      <c r="M71" s="37">
        <f t="shared" si="14"/>
        <v>2700.9073640856668</v>
      </c>
      <c r="N71" s="6"/>
      <c r="O71" s="25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6"/>
      <c r="AK71" s="6"/>
    </row>
    <row r="72" spans="1:37" ht="14.1" customHeight="1" x14ac:dyDescent="0.25">
      <c r="A72" s="1" t="s">
        <v>142</v>
      </c>
      <c r="B72" s="1" t="s">
        <v>143</v>
      </c>
      <c r="C72" s="6">
        <v>6568050</v>
      </c>
      <c r="D72" s="6">
        <v>3180690.83</v>
      </c>
      <c r="E72" s="6">
        <f t="shared" si="15"/>
        <v>3387359.17</v>
      </c>
      <c r="F72" s="31">
        <f>'[1]POP-BEV 2020'!C71</f>
        <v>1452</v>
      </c>
      <c r="G72" s="37">
        <f t="shared" si="18"/>
        <v>2332.8919903581268</v>
      </c>
      <c r="H72" s="6"/>
      <c r="I72" s="6">
        <f>passif!D72</f>
        <v>9672452.4800000004</v>
      </c>
      <c r="J72" s="6">
        <f>actif!D72</f>
        <v>8644825.5700000003</v>
      </c>
      <c r="K72" s="6">
        <f t="shared" si="16"/>
        <v>1027626.9100000001</v>
      </c>
      <c r="L72" s="31">
        <f t="shared" si="17"/>
        <v>1452</v>
      </c>
      <c r="M72" s="37">
        <f t="shared" si="14"/>
        <v>707.73203168044085</v>
      </c>
      <c r="N72" s="6"/>
      <c r="O72" s="25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6"/>
      <c r="AK72" s="6"/>
    </row>
    <row r="73" spans="1:37" ht="14.1" customHeight="1" x14ac:dyDescent="0.25">
      <c r="A73" s="1" t="s">
        <v>144</v>
      </c>
      <c r="B73" s="1" t="s">
        <v>145</v>
      </c>
      <c r="C73" s="6">
        <v>6795200</v>
      </c>
      <c r="D73" s="6">
        <v>4336942.18</v>
      </c>
      <c r="E73" s="6">
        <f t="shared" si="15"/>
        <v>2458257.8200000003</v>
      </c>
      <c r="F73" s="31">
        <f>'[1]POP-BEV 2020'!C72</f>
        <v>1105</v>
      </c>
      <c r="G73" s="37">
        <f t="shared" si="18"/>
        <v>2224.6677104072401</v>
      </c>
      <c r="H73" s="6"/>
      <c r="I73" s="6">
        <f>passif!D73</f>
        <v>7391410.6500000004</v>
      </c>
      <c r="J73" s="6">
        <f>actif!D73</f>
        <v>7690465.9000000004</v>
      </c>
      <c r="K73" s="6">
        <f t="shared" si="16"/>
        <v>-299055.25</v>
      </c>
      <c r="L73" s="31">
        <f t="shared" si="17"/>
        <v>1105</v>
      </c>
      <c r="M73" s="37">
        <f t="shared" si="14"/>
        <v>-270.63823529411764</v>
      </c>
      <c r="N73" s="6"/>
      <c r="O73" s="25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6"/>
      <c r="AK73" s="6"/>
    </row>
    <row r="74" spans="1:37" ht="14.1" customHeight="1" x14ac:dyDescent="0.25">
      <c r="A74" s="1" t="s">
        <v>146</v>
      </c>
      <c r="B74" s="1" t="s">
        <v>147</v>
      </c>
      <c r="C74" s="6">
        <v>9499373.8599999994</v>
      </c>
      <c r="D74" s="6">
        <v>1517615.48</v>
      </c>
      <c r="E74" s="6">
        <f t="shared" si="15"/>
        <v>7981758.379999999</v>
      </c>
      <c r="F74" s="31">
        <f>'[1]POP-BEV 2020'!C73</f>
        <v>1085</v>
      </c>
      <c r="G74" s="37">
        <f t="shared" si="18"/>
        <v>7356.459336405529</v>
      </c>
      <c r="H74" s="6"/>
      <c r="I74" s="6">
        <f>passif!D74</f>
        <v>10238224.959999999</v>
      </c>
      <c r="J74" s="6">
        <f>actif!D74</f>
        <v>4823362.32</v>
      </c>
      <c r="K74" s="6">
        <f t="shared" si="16"/>
        <v>5414862.6399999987</v>
      </c>
      <c r="L74" s="31">
        <f t="shared" si="17"/>
        <v>1085</v>
      </c>
      <c r="M74" s="37">
        <f t="shared" si="14"/>
        <v>4990.6568110599064</v>
      </c>
      <c r="N74" s="6"/>
      <c r="O74" s="25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6"/>
      <c r="AK74" s="6"/>
    </row>
    <row r="75" spans="1:37" ht="14.1" customHeight="1" x14ac:dyDescent="0.25">
      <c r="A75" s="1" t="s">
        <v>148</v>
      </c>
      <c r="B75" s="1" t="s">
        <v>149</v>
      </c>
      <c r="C75" s="6">
        <v>8789171.9900000002</v>
      </c>
      <c r="D75" s="6">
        <v>2018898.4</v>
      </c>
      <c r="E75" s="6">
        <f t="shared" si="15"/>
        <v>6770273.5899999999</v>
      </c>
      <c r="F75" s="31">
        <f>'[1]POP-BEV 2020'!C74</f>
        <v>2472</v>
      </c>
      <c r="G75" s="37">
        <f t="shared" si="18"/>
        <v>2738.783814724919</v>
      </c>
      <c r="H75" s="6"/>
      <c r="I75" s="6">
        <f>passif!D75</f>
        <v>10742482.619999999</v>
      </c>
      <c r="J75" s="6">
        <f>actif!D75</f>
        <v>3427898.75</v>
      </c>
      <c r="K75" s="6">
        <f t="shared" si="16"/>
        <v>7314583.8699999992</v>
      </c>
      <c r="L75" s="31">
        <f t="shared" si="17"/>
        <v>2472</v>
      </c>
      <c r="M75" s="37">
        <f t="shared" si="14"/>
        <v>2958.9740574433654</v>
      </c>
      <c r="N75" s="6"/>
      <c r="O75" s="25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6"/>
      <c r="AK75" s="6"/>
    </row>
    <row r="76" spans="1:37" ht="14.1" customHeight="1" x14ac:dyDescent="0.25">
      <c r="A76" s="1" t="s">
        <v>150</v>
      </c>
      <c r="B76" s="1" t="s">
        <v>151</v>
      </c>
      <c r="C76" s="6">
        <v>10377512.83</v>
      </c>
      <c r="D76" s="6">
        <v>2819038.21</v>
      </c>
      <c r="E76" s="6">
        <f t="shared" si="15"/>
        <v>7558474.6200000001</v>
      </c>
      <c r="F76" s="31">
        <f>'[1]POP-BEV 2020'!C75</f>
        <v>1555</v>
      </c>
      <c r="G76" s="37">
        <f t="shared" si="18"/>
        <v>4860.7553826366557</v>
      </c>
      <c r="H76" s="6"/>
      <c r="I76" s="6">
        <f>passif!D76</f>
        <v>11631578.09</v>
      </c>
      <c r="J76" s="6">
        <f>actif!D76</f>
        <v>6099737.1900000004</v>
      </c>
      <c r="K76" s="6">
        <f t="shared" si="16"/>
        <v>5531840.8999999994</v>
      </c>
      <c r="L76" s="31">
        <f t="shared" si="17"/>
        <v>1555</v>
      </c>
      <c r="M76" s="37">
        <f t="shared" si="14"/>
        <v>3557.4539549839224</v>
      </c>
      <c r="N76" s="6"/>
      <c r="O76" s="25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6"/>
      <c r="AK76" s="6"/>
    </row>
    <row r="77" spans="1:37" ht="14.1" customHeight="1" x14ac:dyDescent="0.25">
      <c r="A77" s="1">
        <v>2163</v>
      </c>
      <c r="B77" s="1" t="s">
        <v>422</v>
      </c>
      <c r="C77" s="6">
        <v>24270103.950000003</v>
      </c>
      <c r="D77" s="6">
        <v>3070293.1799999997</v>
      </c>
      <c r="E77" s="6">
        <f t="shared" si="15"/>
        <v>21199810.770000003</v>
      </c>
      <c r="F77" s="31">
        <f>'[1]POP-BEV 2020'!C76</f>
        <v>2548</v>
      </c>
      <c r="G77" s="37">
        <f t="shared" si="18"/>
        <v>8320.1769113029841</v>
      </c>
      <c r="H77" s="6"/>
      <c r="I77" s="6">
        <f>passif!D77</f>
        <v>28167629.16</v>
      </c>
      <c r="J77" s="6">
        <f>actif!D77</f>
        <v>12643508.359999999</v>
      </c>
      <c r="K77" s="6">
        <f t="shared" si="16"/>
        <v>15524120.800000001</v>
      </c>
      <c r="L77" s="31">
        <f t="shared" si="17"/>
        <v>2548</v>
      </c>
      <c r="M77" s="37">
        <f t="shared" si="14"/>
        <v>6092.6690737833596</v>
      </c>
      <c r="N77" s="6"/>
      <c r="O77" s="25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6"/>
      <c r="AK77" s="6"/>
    </row>
    <row r="78" spans="1:37" ht="14.1" customHeight="1" x14ac:dyDescent="0.25">
      <c r="C78" s="6"/>
      <c r="D78" s="6"/>
      <c r="E78" s="6"/>
      <c r="H78" s="6"/>
      <c r="I78" s="6"/>
      <c r="J78" s="6"/>
      <c r="K78" s="6"/>
      <c r="L78" s="31"/>
      <c r="M78" s="37"/>
      <c r="N78" s="6"/>
      <c r="O78" s="25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6"/>
      <c r="AK78" s="6"/>
    </row>
    <row r="79" spans="1:37" s="2" customFormat="1" ht="14.1" customHeight="1" x14ac:dyDescent="0.25">
      <c r="B79" s="2" t="s">
        <v>152</v>
      </c>
      <c r="C79" s="5">
        <f>SUM(C80:C107)</f>
        <v>546139884.98000014</v>
      </c>
      <c r="D79" s="5">
        <f>SUM(D80:D107)</f>
        <v>190252593.46999997</v>
      </c>
      <c r="E79" s="5">
        <f>SUM(E80:E107)</f>
        <v>355887291.50999999</v>
      </c>
      <c r="F79" s="32">
        <f>SUM(F80:F107)</f>
        <v>106995</v>
      </c>
      <c r="G79" s="38">
        <f t="shared" si="18"/>
        <v>3326.2048834992288</v>
      </c>
      <c r="H79" s="5"/>
      <c r="I79" s="5">
        <f>SUM(I80:I107)</f>
        <v>741506833.51000011</v>
      </c>
      <c r="J79" s="5">
        <f>SUM(J80:J107)</f>
        <v>435983367.6500001</v>
      </c>
      <c r="K79" s="5">
        <f>SUM(K80:K107)</f>
        <v>305523465.86000013</v>
      </c>
      <c r="L79" s="32">
        <f>SUM(L80:L107)</f>
        <v>106995</v>
      </c>
      <c r="M79" s="38">
        <f t="shared" ref="M79:M104" si="19">SUM(K79/L79)</f>
        <v>2855.4929282676771</v>
      </c>
      <c r="N79" s="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5"/>
      <c r="AK79" s="5"/>
    </row>
    <row r="80" spans="1:37" ht="14.1" customHeight="1" x14ac:dyDescent="0.25">
      <c r="A80" s="1" t="s">
        <v>153</v>
      </c>
      <c r="B80" s="1" t="s">
        <v>154</v>
      </c>
      <c r="C80" s="6">
        <v>4743772.1900000004</v>
      </c>
      <c r="D80" s="6">
        <v>2368907.94</v>
      </c>
      <c r="E80" s="6">
        <f t="shared" ref="E80:E107" si="20">SUM(C80-D80)</f>
        <v>2374864.2500000005</v>
      </c>
      <c r="F80" s="31">
        <v>1044</v>
      </c>
      <c r="G80" s="37">
        <f t="shared" si="18"/>
        <v>2274.774185823755</v>
      </c>
      <c r="H80" s="6"/>
      <c r="I80" s="6">
        <f>passif!D80</f>
        <v>5419766.3400000008</v>
      </c>
      <c r="J80" s="6">
        <f>actif!D80</f>
        <v>7929434.9800000004</v>
      </c>
      <c r="K80" s="6">
        <f t="shared" ref="K80:K107" si="21">SUM(I80-J80)</f>
        <v>-2509668.6399999997</v>
      </c>
      <c r="L80" s="31">
        <f t="shared" ref="L80:L107" si="22">F80</f>
        <v>1044</v>
      </c>
      <c r="M80" s="37">
        <f t="shared" si="19"/>
        <v>-2403.8971647509575</v>
      </c>
      <c r="N80" s="6"/>
      <c r="O80" s="25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6"/>
      <c r="AK80" s="6"/>
    </row>
    <row r="81" spans="1:37" ht="14.1" customHeight="1" x14ac:dyDescent="0.25">
      <c r="A81" s="1" t="s">
        <v>155</v>
      </c>
      <c r="B81" s="1" t="s">
        <v>156</v>
      </c>
      <c r="C81" s="6">
        <v>4016780.9</v>
      </c>
      <c r="D81" s="6">
        <v>576807.01</v>
      </c>
      <c r="E81" s="6">
        <f t="shared" si="20"/>
        <v>3439973.8899999997</v>
      </c>
      <c r="F81" s="31">
        <v>782</v>
      </c>
      <c r="G81" s="37">
        <f t="shared" si="18"/>
        <v>4398.9435933503828</v>
      </c>
      <c r="H81" s="6"/>
      <c r="I81" s="6">
        <f>passif!D81</f>
        <v>4593372.5999999996</v>
      </c>
      <c r="J81" s="6">
        <f>actif!D81</f>
        <v>3755172.28</v>
      </c>
      <c r="K81" s="6">
        <f t="shared" si="21"/>
        <v>838200.31999999983</v>
      </c>
      <c r="L81" s="31">
        <f t="shared" si="22"/>
        <v>782</v>
      </c>
      <c r="M81" s="37">
        <f t="shared" si="19"/>
        <v>1071.8674168797952</v>
      </c>
      <c r="N81" s="6"/>
      <c r="O81" s="25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6"/>
      <c r="AK81" s="6"/>
    </row>
    <row r="82" spans="1:37" ht="14.1" customHeight="1" x14ac:dyDescent="0.25">
      <c r="A82" s="1" t="s">
        <v>157</v>
      </c>
      <c r="B82" s="1" t="s">
        <v>158</v>
      </c>
      <c r="C82" s="6">
        <v>15634000</v>
      </c>
      <c r="D82" s="6">
        <v>5157824.8199999994</v>
      </c>
      <c r="E82" s="6">
        <f t="shared" si="20"/>
        <v>10476175.18</v>
      </c>
      <c r="F82" s="31">
        <v>1911</v>
      </c>
      <c r="G82" s="37">
        <f t="shared" si="18"/>
        <v>5482.0382940868658</v>
      </c>
      <c r="H82" s="6"/>
      <c r="I82" s="6">
        <f>passif!D82</f>
        <v>17639333.879999999</v>
      </c>
      <c r="J82" s="6">
        <f>actif!D82</f>
        <v>7510999.6799999997</v>
      </c>
      <c r="K82" s="6">
        <f t="shared" si="21"/>
        <v>10128334.199999999</v>
      </c>
      <c r="L82" s="31">
        <f t="shared" si="22"/>
        <v>1911</v>
      </c>
      <c r="M82" s="37">
        <f t="shared" si="19"/>
        <v>5300.017896389325</v>
      </c>
      <c r="N82" s="6"/>
      <c r="O82" s="25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6"/>
      <c r="AK82" s="6"/>
    </row>
    <row r="83" spans="1:37" ht="14.1" customHeight="1" x14ac:dyDescent="0.25">
      <c r="A83" s="1" t="s">
        <v>159</v>
      </c>
      <c r="B83" s="1" t="s">
        <v>160</v>
      </c>
      <c r="C83" s="6">
        <v>17681830.879999999</v>
      </c>
      <c r="D83" s="6">
        <v>4618670.59</v>
      </c>
      <c r="E83" s="6">
        <f t="shared" si="20"/>
        <v>13063160.289999999</v>
      </c>
      <c r="F83" s="31">
        <v>3342</v>
      </c>
      <c r="G83" s="37">
        <f t="shared" si="18"/>
        <v>3908.7852453620585</v>
      </c>
      <c r="H83" s="6"/>
      <c r="I83" s="6">
        <f>passif!D83</f>
        <v>27065393.329999998</v>
      </c>
      <c r="J83" s="6">
        <f>actif!D83</f>
        <v>16013162.259999998</v>
      </c>
      <c r="K83" s="6">
        <f t="shared" si="21"/>
        <v>11052231.07</v>
      </c>
      <c r="L83" s="31">
        <f t="shared" si="22"/>
        <v>3342</v>
      </c>
      <c r="M83" s="37">
        <f t="shared" si="19"/>
        <v>3307.0709365649313</v>
      </c>
      <c r="N83" s="6"/>
      <c r="O83" s="25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6"/>
      <c r="AK83" s="6"/>
    </row>
    <row r="84" spans="1:37" ht="14.1" customHeight="1" x14ac:dyDescent="0.25">
      <c r="A84" s="1" t="s">
        <v>161</v>
      </c>
      <c r="B84" s="1" t="s">
        <v>162</v>
      </c>
      <c r="C84" s="6">
        <v>3360000</v>
      </c>
      <c r="D84" s="6">
        <v>1156287.83</v>
      </c>
      <c r="E84" s="6">
        <f t="shared" si="20"/>
        <v>2203712.17</v>
      </c>
      <c r="F84" s="31">
        <v>843</v>
      </c>
      <c r="G84" s="37">
        <f t="shared" si="18"/>
        <v>2614.1306880189795</v>
      </c>
      <c r="H84" s="6"/>
      <c r="I84" s="6">
        <f>passif!D84</f>
        <v>3995207.4000000004</v>
      </c>
      <c r="J84" s="6">
        <f>actif!D84</f>
        <v>2706303.63</v>
      </c>
      <c r="K84" s="6">
        <f t="shared" si="21"/>
        <v>1288903.7700000005</v>
      </c>
      <c r="L84" s="31">
        <f t="shared" si="22"/>
        <v>843</v>
      </c>
      <c r="M84" s="37">
        <f t="shared" si="19"/>
        <v>1528.9487188612106</v>
      </c>
      <c r="N84" s="6"/>
      <c r="O84" s="25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6"/>
      <c r="AK84" s="6"/>
    </row>
    <row r="85" spans="1:37" ht="14.1" customHeight="1" x14ac:dyDescent="0.25">
      <c r="A85" s="1" t="s">
        <v>163</v>
      </c>
      <c r="B85" s="1" t="s">
        <v>164</v>
      </c>
      <c r="C85" s="6">
        <v>17210700</v>
      </c>
      <c r="D85" s="6">
        <v>2890140.45</v>
      </c>
      <c r="E85" s="6">
        <f t="shared" si="20"/>
        <v>14320559.550000001</v>
      </c>
      <c r="F85" s="31">
        <v>2794</v>
      </c>
      <c r="G85" s="37">
        <f t="shared" si="18"/>
        <v>5125.4687007874018</v>
      </c>
      <c r="H85" s="6"/>
      <c r="I85" s="6">
        <f>passif!D85</f>
        <v>19391721.800000001</v>
      </c>
      <c r="J85" s="6">
        <f>actif!D85</f>
        <v>11430114.41</v>
      </c>
      <c r="K85" s="6">
        <f t="shared" si="21"/>
        <v>7961607.3900000006</v>
      </c>
      <c r="L85" s="31">
        <f t="shared" si="22"/>
        <v>2794</v>
      </c>
      <c r="M85" s="37">
        <f t="shared" si="19"/>
        <v>2849.5373622047246</v>
      </c>
      <c r="N85" s="6"/>
      <c r="O85" s="25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6"/>
      <c r="AK85" s="6"/>
    </row>
    <row r="86" spans="1:37" ht="14.1" customHeight="1" x14ac:dyDescent="0.25">
      <c r="A86" s="1" t="s">
        <v>165</v>
      </c>
      <c r="B86" s="1" t="s">
        <v>166</v>
      </c>
      <c r="C86" s="6">
        <v>4831495.76</v>
      </c>
      <c r="D86" s="6">
        <v>3802099.06</v>
      </c>
      <c r="E86" s="6">
        <f t="shared" si="20"/>
        <v>1029396.6999999997</v>
      </c>
      <c r="F86" s="31">
        <v>1482</v>
      </c>
      <c r="G86" s="37">
        <f t="shared" si="18"/>
        <v>694.59966261808347</v>
      </c>
      <c r="H86" s="6"/>
      <c r="I86" s="6">
        <f>passif!D86</f>
        <v>5893249.2400000002</v>
      </c>
      <c r="J86" s="6">
        <f>actif!D86</f>
        <v>7008462.1200000001</v>
      </c>
      <c r="K86" s="6">
        <f t="shared" si="21"/>
        <v>-1115212.8799999999</v>
      </c>
      <c r="L86" s="31">
        <f t="shared" si="22"/>
        <v>1482</v>
      </c>
      <c r="M86" s="37">
        <f t="shared" si="19"/>
        <v>-752.50531713900125</v>
      </c>
      <c r="N86" s="6"/>
      <c r="O86" s="25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6"/>
      <c r="AK86" s="6"/>
    </row>
    <row r="87" spans="1:37" ht="14.1" customHeight="1" x14ac:dyDescent="0.25">
      <c r="A87" s="1" t="s">
        <v>167</v>
      </c>
      <c r="B87" s="1" t="s">
        <v>168</v>
      </c>
      <c r="C87" s="6">
        <v>2844003.2</v>
      </c>
      <c r="D87" s="6">
        <v>1794493.1300000001</v>
      </c>
      <c r="E87" s="6">
        <f t="shared" si="20"/>
        <v>1049510.07</v>
      </c>
      <c r="F87" s="31">
        <v>1118</v>
      </c>
      <c r="G87" s="37">
        <f t="shared" si="18"/>
        <v>938.73888193202151</v>
      </c>
      <c r="H87" s="6"/>
      <c r="I87" s="6">
        <f>passif!D87</f>
        <v>3831298.05</v>
      </c>
      <c r="J87" s="6">
        <f>actif!D87</f>
        <v>5393990.4799999995</v>
      </c>
      <c r="K87" s="6">
        <f t="shared" si="21"/>
        <v>-1562692.4299999997</v>
      </c>
      <c r="L87" s="31">
        <f t="shared" si="22"/>
        <v>1118</v>
      </c>
      <c r="M87" s="37">
        <f t="shared" si="19"/>
        <v>-1397.7570930232555</v>
      </c>
      <c r="N87" s="6"/>
      <c r="O87" s="25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6"/>
      <c r="AK87" s="6"/>
    </row>
    <row r="88" spans="1:37" ht="14.1" customHeight="1" x14ac:dyDescent="0.25">
      <c r="A88" s="1" t="s">
        <v>169</v>
      </c>
      <c r="B88" s="1" t="s">
        <v>170</v>
      </c>
      <c r="C88" s="6">
        <v>150000</v>
      </c>
      <c r="D88" s="6">
        <v>10217502.890000001</v>
      </c>
      <c r="E88" s="6">
        <f t="shared" si="20"/>
        <v>-10067502.890000001</v>
      </c>
      <c r="F88" s="31">
        <v>267</v>
      </c>
      <c r="G88" s="37">
        <f t="shared" si="18"/>
        <v>-37706.003333333334</v>
      </c>
      <c r="H88" s="6"/>
      <c r="I88" s="6">
        <f>passif!D88</f>
        <v>336995.17</v>
      </c>
      <c r="J88" s="6">
        <f>actif!D88</f>
        <v>10453819.77</v>
      </c>
      <c r="K88" s="6">
        <f t="shared" si="21"/>
        <v>-10116824.6</v>
      </c>
      <c r="L88" s="31">
        <f t="shared" si="22"/>
        <v>267</v>
      </c>
      <c r="M88" s="37">
        <f t="shared" si="19"/>
        <v>-37890.728838951312</v>
      </c>
      <c r="N88" s="6"/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6"/>
      <c r="AK88" s="6"/>
    </row>
    <row r="89" spans="1:37" ht="14.1" customHeight="1" x14ac:dyDescent="0.25">
      <c r="A89" s="1" t="s">
        <v>171</v>
      </c>
      <c r="B89" s="1" t="s">
        <v>172</v>
      </c>
      <c r="C89" s="6">
        <v>221417578.69999999</v>
      </c>
      <c r="D89" s="6">
        <v>77355076.370000005</v>
      </c>
      <c r="E89" s="6">
        <f t="shared" si="20"/>
        <v>144062502.32999998</v>
      </c>
      <c r="F89" s="31">
        <v>37953</v>
      </c>
      <c r="G89" s="37">
        <f t="shared" si="18"/>
        <v>3795.8133040866333</v>
      </c>
      <c r="H89" s="6"/>
      <c r="I89" s="6">
        <f>passif!D89</f>
        <v>348119895.48000002</v>
      </c>
      <c r="J89" s="6">
        <f>actif!D89</f>
        <v>170304778.18000001</v>
      </c>
      <c r="K89" s="6">
        <f t="shared" si="21"/>
        <v>177815117.30000001</v>
      </c>
      <c r="L89" s="31">
        <f t="shared" si="22"/>
        <v>37953</v>
      </c>
      <c r="M89" s="37">
        <f t="shared" si="19"/>
        <v>4685.1399704898167</v>
      </c>
      <c r="N89" s="6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6"/>
      <c r="AK89" s="6"/>
    </row>
    <row r="90" spans="1:37" ht="14.1" customHeight="1" x14ac:dyDescent="0.25">
      <c r="A90" s="1" t="s">
        <v>173</v>
      </c>
      <c r="B90" s="1" t="s">
        <v>174</v>
      </c>
      <c r="C90" s="6">
        <v>21873219.190000001</v>
      </c>
      <c r="D90" s="6">
        <v>6538803.0099999998</v>
      </c>
      <c r="E90" s="6">
        <f t="shared" si="20"/>
        <v>15334416.180000002</v>
      </c>
      <c r="F90" s="31">
        <v>3143</v>
      </c>
      <c r="G90" s="37">
        <f t="shared" si="18"/>
        <v>4878.9106522430802</v>
      </c>
      <c r="H90" s="6"/>
      <c r="I90" s="6">
        <f>passif!D90</f>
        <v>25896977.66</v>
      </c>
      <c r="J90" s="6">
        <f>actif!D90</f>
        <v>15993413.98</v>
      </c>
      <c r="K90" s="6">
        <f t="shared" si="21"/>
        <v>9903563.6799999997</v>
      </c>
      <c r="L90" s="31">
        <f t="shared" si="22"/>
        <v>3143</v>
      </c>
      <c r="M90" s="37">
        <f t="shared" si="19"/>
        <v>3150.9906713331211</v>
      </c>
      <c r="N90" s="6"/>
      <c r="O90" s="25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6"/>
      <c r="AK90" s="6"/>
    </row>
    <row r="91" spans="1:37" ht="14.1" customHeight="1" x14ac:dyDescent="0.25">
      <c r="A91" s="1" t="s">
        <v>175</v>
      </c>
      <c r="B91" s="1" t="s">
        <v>176</v>
      </c>
      <c r="C91" s="6">
        <v>16638253</v>
      </c>
      <c r="D91" s="6">
        <v>5921455</v>
      </c>
      <c r="E91" s="6">
        <f t="shared" si="20"/>
        <v>10716798</v>
      </c>
      <c r="F91" s="31">
        <v>3839</v>
      </c>
      <c r="G91" s="37">
        <f t="shared" si="18"/>
        <v>2791.5597811930188</v>
      </c>
      <c r="H91" s="6"/>
      <c r="I91" s="6">
        <f>passif!D91</f>
        <v>20676199</v>
      </c>
      <c r="J91" s="6">
        <f>actif!D91</f>
        <v>13442766</v>
      </c>
      <c r="K91" s="6">
        <f t="shared" si="21"/>
        <v>7233433</v>
      </c>
      <c r="L91" s="31">
        <f t="shared" si="22"/>
        <v>3839</v>
      </c>
      <c r="M91" s="37">
        <f t="shared" si="19"/>
        <v>1884.1971867673874</v>
      </c>
      <c r="N91" s="6"/>
      <c r="O91" s="25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6"/>
      <c r="AK91" s="6"/>
    </row>
    <row r="92" spans="1:37" ht="14.1" customHeight="1" x14ac:dyDescent="0.25">
      <c r="A92" s="1" t="s">
        <v>177</v>
      </c>
      <c r="B92" s="1" t="s">
        <v>178</v>
      </c>
      <c r="C92" s="6">
        <v>2220000</v>
      </c>
      <c r="D92" s="6">
        <v>4487007.04</v>
      </c>
      <c r="E92" s="6">
        <f t="shared" si="20"/>
        <v>-2267007.04</v>
      </c>
      <c r="F92" s="31">
        <v>2043</v>
      </c>
      <c r="G92" s="37">
        <f t="shared" si="18"/>
        <v>-1109.6461282427802</v>
      </c>
      <c r="H92" s="6"/>
      <c r="I92" s="6">
        <f>passif!D92</f>
        <v>3370433.26</v>
      </c>
      <c r="J92" s="6">
        <f>actif!D92</f>
        <v>7830635.6800000006</v>
      </c>
      <c r="K92" s="6">
        <f t="shared" si="21"/>
        <v>-4460202.4200000009</v>
      </c>
      <c r="L92" s="31">
        <f t="shared" si="22"/>
        <v>2043</v>
      </c>
      <c r="M92" s="37">
        <f t="shared" si="19"/>
        <v>-2183.1632011747433</v>
      </c>
      <c r="N92" s="6"/>
      <c r="O92" s="25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6"/>
      <c r="AK92" s="6"/>
    </row>
    <row r="93" spans="1:37" ht="14.1" customHeight="1" x14ac:dyDescent="0.25">
      <c r="A93" s="1" t="s">
        <v>179</v>
      </c>
      <c r="B93" s="1" t="s">
        <v>180</v>
      </c>
      <c r="C93" s="6">
        <v>45738426.359999999</v>
      </c>
      <c r="D93" s="6">
        <v>7533982.3000000007</v>
      </c>
      <c r="E93" s="6">
        <f t="shared" si="20"/>
        <v>38204444.060000002</v>
      </c>
      <c r="F93" s="31">
        <v>8222</v>
      </c>
      <c r="G93" s="37">
        <f t="shared" si="18"/>
        <v>4646.6120238384829</v>
      </c>
      <c r="H93" s="6"/>
      <c r="I93" s="6">
        <f>passif!D93</f>
        <v>53722946.530000009</v>
      </c>
      <c r="J93" s="6">
        <f>actif!D93</f>
        <v>26252228.789999999</v>
      </c>
      <c r="K93" s="6">
        <f t="shared" si="21"/>
        <v>27470717.74000001</v>
      </c>
      <c r="L93" s="31">
        <f t="shared" si="22"/>
        <v>8222</v>
      </c>
      <c r="M93" s="37">
        <f t="shared" si="19"/>
        <v>3341.1235392848466</v>
      </c>
      <c r="N93" s="6"/>
      <c r="O93" s="25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6"/>
      <c r="AK93" s="6"/>
    </row>
    <row r="94" spans="1:37" ht="14.1" customHeight="1" x14ac:dyDescent="0.25">
      <c r="A94" s="1" t="s">
        <v>181</v>
      </c>
      <c r="B94" s="1" t="s">
        <v>182</v>
      </c>
      <c r="C94" s="6">
        <v>1025313.56</v>
      </c>
      <c r="D94" s="6">
        <v>3017097.75</v>
      </c>
      <c r="E94" s="6">
        <f t="shared" si="20"/>
        <v>-1991784.19</v>
      </c>
      <c r="F94" s="31">
        <v>1584</v>
      </c>
      <c r="G94" s="37">
        <f t="shared" si="18"/>
        <v>-1257.4395138888888</v>
      </c>
      <c r="H94" s="6"/>
      <c r="I94" s="6">
        <f>passif!D94</f>
        <v>2687191.78</v>
      </c>
      <c r="J94" s="6">
        <f>actif!D94</f>
        <v>6339582.3200000003</v>
      </c>
      <c r="K94" s="6">
        <f t="shared" si="21"/>
        <v>-3652390.5400000005</v>
      </c>
      <c r="L94" s="31">
        <f t="shared" si="22"/>
        <v>1584</v>
      </c>
      <c r="M94" s="37">
        <f t="shared" si="19"/>
        <v>-2305.8021085858591</v>
      </c>
      <c r="N94" s="6"/>
      <c r="O94" s="25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6"/>
      <c r="AK94" s="6"/>
    </row>
    <row r="95" spans="1:37" ht="14.1" customHeight="1" x14ac:dyDescent="0.25">
      <c r="A95" s="1" t="s">
        <v>183</v>
      </c>
      <c r="B95" s="1" t="s">
        <v>184</v>
      </c>
      <c r="C95" s="6">
        <v>14370000</v>
      </c>
      <c r="D95" s="6">
        <v>5813506.1699999999</v>
      </c>
      <c r="E95" s="6">
        <f t="shared" si="20"/>
        <v>8556493.8300000001</v>
      </c>
      <c r="F95" s="31">
        <v>2757</v>
      </c>
      <c r="G95" s="37">
        <f t="shared" si="18"/>
        <v>3103.5523503808486</v>
      </c>
      <c r="H95" s="6"/>
      <c r="I95" s="6">
        <f>passif!D95</f>
        <v>16613217.75</v>
      </c>
      <c r="J95" s="6">
        <f>actif!D95</f>
        <v>12403700.289999999</v>
      </c>
      <c r="K95" s="6">
        <f t="shared" si="21"/>
        <v>4209517.4600000009</v>
      </c>
      <c r="L95" s="31">
        <f t="shared" si="22"/>
        <v>2757</v>
      </c>
      <c r="M95" s="37">
        <f t="shared" si="19"/>
        <v>1526.8471019223798</v>
      </c>
      <c r="N95" s="6"/>
      <c r="O95" s="25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6"/>
      <c r="AK95" s="6"/>
    </row>
    <row r="96" spans="1:37" ht="14.1" customHeight="1" x14ac:dyDescent="0.25">
      <c r="A96" s="1" t="s">
        <v>185</v>
      </c>
      <c r="B96" s="1" t="s">
        <v>186</v>
      </c>
      <c r="C96" s="6">
        <v>120055.86</v>
      </c>
      <c r="D96" s="6">
        <v>810763.76</v>
      </c>
      <c r="E96" s="6">
        <f t="shared" si="20"/>
        <v>-690707.9</v>
      </c>
      <c r="F96" s="31">
        <v>157</v>
      </c>
      <c r="G96" s="37">
        <f t="shared" si="18"/>
        <v>-4399.4133757961781</v>
      </c>
      <c r="H96" s="6"/>
      <c r="I96" s="6">
        <f>passif!D96</f>
        <v>247642.46</v>
      </c>
      <c r="J96" s="6">
        <f>actif!D96</f>
        <v>1343565.8599999999</v>
      </c>
      <c r="K96" s="6">
        <f t="shared" si="21"/>
        <v>-1095923.3999999999</v>
      </c>
      <c r="L96" s="31">
        <f t="shared" si="22"/>
        <v>157</v>
      </c>
      <c r="M96" s="37">
        <f t="shared" si="19"/>
        <v>-6980.4038216560502</v>
      </c>
      <c r="N96" s="6"/>
      <c r="O96" s="25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6"/>
      <c r="AK96" s="6"/>
    </row>
    <row r="97" spans="1:37" ht="14.1" customHeight="1" x14ac:dyDescent="0.25">
      <c r="A97" s="1" t="s">
        <v>187</v>
      </c>
      <c r="B97" s="1" t="s">
        <v>188</v>
      </c>
      <c r="C97" s="6">
        <v>2208532.04</v>
      </c>
      <c r="D97" s="6">
        <v>1921317.9000000001</v>
      </c>
      <c r="E97" s="6">
        <f t="shared" si="20"/>
        <v>287214.1399999999</v>
      </c>
      <c r="F97" s="31">
        <v>779</v>
      </c>
      <c r="G97" s="37">
        <f t="shared" si="18"/>
        <v>368.69594351732979</v>
      </c>
      <c r="H97" s="6"/>
      <c r="I97" s="6">
        <f>passif!D97</f>
        <v>2814975.44</v>
      </c>
      <c r="J97" s="6">
        <f>actif!D97</f>
        <v>3069910.19</v>
      </c>
      <c r="K97" s="6">
        <f t="shared" si="21"/>
        <v>-254934.75</v>
      </c>
      <c r="L97" s="31">
        <f t="shared" si="22"/>
        <v>779</v>
      </c>
      <c r="M97" s="37">
        <f t="shared" si="19"/>
        <v>-327.2589858793325</v>
      </c>
      <c r="N97" s="6"/>
      <c r="O97" s="25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6"/>
      <c r="AK97" s="6"/>
    </row>
    <row r="98" spans="1:37" ht="14.1" customHeight="1" x14ac:dyDescent="0.25">
      <c r="A98" s="1" t="s">
        <v>189</v>
      </c>
      <c r="B98" s="1" t="s">
        <v>190</v>
      </c>
      <c r="C98" s="6">
        <v>6647900</v>
      </c>
      <c r="D98" s="6">
        <v>7692320.6699999999</v>
      </c>
      <c r="E98" s="6">
        <f t="shared" si="20"/>
        <v>-1044420.6699999999</v>
      </c>
      <c r="F98" s="31">
        <v>3148</v>
      </c>
      <c r="G98" s="37">
        <f t="shared" si="18"/>
        <v>-331.77276683608636</v>
      </c>
      <c r="H98" s="6"/>
      <c r="I98" s="6">
        <f>passif!D98</f>
        <v>9035583.4299999997</v>
      </c>
      <c r="J98" s="6">
        <f>actif!D98</f>
        <v>11995444.77</v>
      </c>
      <c r="K98" s="6">
        <f t="shared" si="21"/>
        <v>-2959861.34</v>
      </c>
      <c r="L98" s="31">
        <f t="shared" si="22"/>
        <v>3148</v>
      </c>
      <c r="M98" s="37">
        <f t="shared" si="19"/>
        <v>-940.23549555273189</v>
      </c>
      <c r="N98" s="6"/>
      <c r="O98" s="25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6"/>
      <c r="AK98" s="6"/>
    </row>
    <row r="99" spans="1:37" ht="14.1" customHeight="1" x14ac:dyDescent="0.25">
      <c r="A99" s="1" t="s">
        <v>191</v>
      </c>
      <c r="B99" s="1" t="s">
        <v>192</v>
      </c>
      <c r="C99" s="6">
        <v>210834.53999999998</v>
      </c>
      <c r="D99" s="6">
        <v>44132.45</v>
      </c>
      <c r="E99" s="6">
        <f t="shared" si="20"/>
        <v>166702.08999999997</v>
      </c>
      <c r="F99" s="31">
        <v>150</v>
      </c>
      <c r="G99" s="37">
        <f t="shared" si="18"/>
        <v>1111.3472666666664</v>
      </c>
      <c r="H99" s="6"/>
      <c r="I99" s="6">
        <f>passif!D99</f>
        <v>279329.45999999996</v>
      </c>
      <c r="J99" s="6">
        <f>actif!D99</f>
        <v>201212.47</v>
      </c>
      <c r="K99" s="6">
        <f t="shared" si="21"/>
        <v>78116.989999999962</v>
      </c>
      <c r="L99" s="31">
        <f t="shared" si="22"/>
        <v>150</v>
      </c>
      <c r="M99" s="37">
        <f t="shared" si="19"/>
        <v>520.77993333333313</v>
      </c>
      <c r="N99" s="6"/>
      <c r="O99" s="25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6"/>
      <c r="AK99" s="6"/>
    </row>
    <row r="100" spans="1:37" ht="14.1" customHeight="1" x14ac:dyDescent="0.25">
      <c r="A100" s="1" t="s">
        <v>193</v>
      </c>
      <c r="B100" s="1" t="s">
        <v>194</v>
      </c>
      <c r="C100" s="6">
        <v>6752128.5999999996</v>
      </c>
      <c r="D100" s="6">
        <v>252260.16</v>
      </c>
      <c r="E100" s="6">
        <f t="shared" si="20"/>
        <v>6499868.4399999995</v>
      </c>
      <c r="F100" s="31">
        <v>1466</v>
      </c>
      <c r="G100" s="37">
        <f t="shared" si="18"/>
        <v>4433.7438199181443</v>
      </c>
      <c r="H100" s="6"/>
      <c r="I100" s="6">
        <f>passif!D100</f>
        <v>7666687.3499999996</v>
      </c>
      <c r="J100" s="6">
        <f>actif!D100</f>
        <v>1772602.98</v>
      </c>
      <c r="K100" s="6">
        <f t="shared" si="21"/>
        <v>5894084.3699999992</v>
      </c>
      <c r="L100" s="31">
        <f t="shared" si="22"/>
        <v>1466</v>
      </c>
      <c r="M100" s="37">
        <f t="shared" si="19"/>
        <v>4020.5213983628919</v>
      </c>
      <c r="N100" s="6"/>
      <c r="O100" s="25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6"/>
      <c r="AK100" s="6"/>
    </row>
    <row r="101" spans="1:37" ht="14.1" customHeight="1" x14ac:dyDescent="0.25">
      <c r="A101" s="1" t="s">
        <v>195</v>
      </c>
      <c r="B101" s="1" t="s">
        <v>196</v>
      </c>
      <c r="C101" s="6">
        <v>79000000</v>
      </c>
      <c r="D101" s="6">
        <v>10353982.17</v>
      </c>
      <c r="E101" s="6">
        <f t="shared" si="20"/>
        <v>68646017.829999998</v>
      </c>
      <c r="F101" s="31">
        <v>12219</v>
      </c>
      <c r="G101" s="37">
        <f t="shared" si="18"/>
        <v>5617.9734700057288</v>
      </c>
      <c r="H101" s="6"/>
      <c r="I101" s="6">
        <f>passif!D101</f>
        <v>93132667.399999991</v>
      </c>
      <c r="J101" s="6">
        <f>actif!D101</f>
        <v>37326635.640000001</v>
      </c>
      <c r="K101" s="6">
        <f t="shared" si="21"/>
        <v>55806031.75999999</v>
      </c>
      <c r="L101" s="31">
        <f t="shared" si="22"/>
        <v>12219</v>
      </c>
      <c r="M101" s="37">
        <f t="shared" si="19"/>
        <v>4567.152120468123</v>
      </c>
      <c r="N101" s="6"/>
      <c r="O101" s="25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6"/>
      <c r="AK101" s="6"/>
    </row>
    <row r="102" spans="1:37" ht="14.1" customHeight="1" x14ac:dyDescent="0.25">
      <c r="A102" s="1" t="s">
        <v>197</v>
      </c>
      <c r="B102" s="1" t="s">
        <v>198</v>
      </c>
      <c r="C102" s="6">
        <v>0</v>
      </c>
      <c r="D102" s="6">
        <v>389945.06</v>
      </c>
      <c r="E102" s="6">
        <f t="shared" si="20"/>
        <v>-389945.06</v>
      </c>
      <c r="F102" s="31">
        <v>75</v>
      </c>
      <c r="G102" s="37">
        <f t="shared" si="18"/>
        <v>-5199.2674666666662</v>
      </c>
      <c r="H102" s="6"/>
      <c r="I102" s="6">
        <f>passif!D102</f>
        <v>86541.34</v>
      </c>
      <c r="J102" s="6">
        <f>actif!D102</f>
        <v>576763.87</v>
      </c>
      <c r="K102" s="6">
        <f t="shared" si="21"/>
        <v>-490222.53</v>
      </c>
      <c r="L102" s="31">
        <f t="shared" si="22"/>
        <v>75</v>
      </c>
      <c r="M102" s="37">
        <f t="shared" si="19"/>
        <v>-6536.3004000000001</v>
      </c>
      <c r="N102" s="6"/>
      <c r="O102" s="25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6"/>
      <c r="AK102" s="6"/>
    </row>
    <row r="103" spans="1:37" ht="14.1" customHeight="1" x14ac:dyDescent="0.25">
      <c r="A103" s="1" t="s">
        <v>199</v>
      </c>
      <c r="B103" s="1" t="s">
        <v>200</v>
      </c>
      <c r="C103" s="6">
        <v>12669854</v>
      </c>
      <c r="D103" s="6">
        <v>6545617.0900000008</v>
      </c>
      <c r="E103" s="6">
        <f t="shared" si="20"/>
        <v>6124236.9099999992</v>
      </c>
      <c r="F103" s="31">
        <v>2597</v>
      </c>
      <c r="G103" s="37">
        <f t="shared" si="18"/>
        <v>2358.1967308432804</v>
      </c>
      <c r="H103" s="6"/>
      <c r="I103" s="6">
        <f>passif!D103</f>
        <v>13608754.189999999</v>
      </c>
      <c r="J103" s="6">
        <f>actif!D103</f>
        <v>12439367.09</v>
      </c>
      <c r="K103" s="6">
        <f t="shared" si="21"/>
        <v>1169387.0999999996</v>
      </c>
      <c r="L103" s="31">
        <f t="shared" si="22"/>
        <v>2597</v>
      </c>
      <c r="M103" s="37">
        <f t="shared" si="19"/>
        <v>450.2838274932613</v>
      </c>
      <c r="N103" s="6"/>
      <c r="O103" s="25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6"/>
      <c r="AK103" s="6"/>
    </row>
    <row r="104" spans="1:37" ht="14.1" customHeight="1" x14ac:dyDescent="0.25">
      <c r="A104" s="1" t="s">
        <v>201</v>
      </c>
      <c r="B104" s="1" t="s">
        <v>202</v>
      </c>
      <c r="C104" s="6">
        <v>4183500</v>
      </c>
      <c r="D104" s="6">
        <v>2773879.2600000002</v>
      </c>
      <c r="E104" s="6">
        <f t="shared" si="20"/>
        <v>1409620.7399999998</v>
      </c>
      <c r="F104" s="31">
        <v>2080</v>
      </c>
      <c r="G104" s="37">
        <f t="shared" si="18"/>
        <v>677.70227884615372</v>
      </c>
      <c r="H104" s="6"/>
      <c r="I104" s="6">
        <f>passif!D104</f>
        <v>5574720.6500000004</v>
      </c>
      <c r="J104" s="6">
        <f>actif!D104</f>
        <v>5301886.3600000003</v>
      </c>
      <c r="K104" s="6">
        <f t="shared" si="21"/>
        <v>272834.29000000004</v>
      </c>
      <c r="L104" s="31">
        <f t="shared" si="22"/>
        <v>2080</v>
      </c>
      <c r="M104" s="37">
        <f t="shared" si="19"/>
        <v>131.17033173076925</v>
      </c>
      <c r="N104" s="6"/>
      <c r="O104" s="25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6"/>
      <c r="AK104" s="6"/>
    </row>
    <row r="105" spans="1:37" ht="14.1" customHeight="1" x14ac:dyDescent="0.25">
      <c r="A105" s="1">
        <v>2235</v>
      </c>
      <c r="B105" s="1" t="s">
        <v>203</v>
      </c>
      <c r="C105" s="6">
        <v>5063300</v>
      </c>
      <c r="D105" s="6">
        <v>2736757.2199999997</v>
      </c>
      <c r="E105" s="6">
        <f t="shared" si="20"/>
        <v>2326542.7800000003</v>
      </c>
      <c r="F105" s="31">
        <v>1233</v>
      </c>
      <c r="G105" s="37">
        <f t="shared" si="18"/>
        <v>1886.8960097323602</v>
      </c>
      <c r="H105" s="6"/>
      <c r="I105" s="6">
        <f>passif!D105</f>
        <v>5978152.9500000002</v>
      </c>
      <c r="J105" s="6">
        <f>actif!D105</f>
        <v>6132108.4699999997</v>
      </c>
      <c r="K105" s="6">
        <f t="shared" si="21"/>
        <v>-153955.51999999955</v>
      </c>
      <c r="L105" s="31">
        <f t="shared" si="22"/>
        <v>1233</v>
      </c>
      <c r="M105" s="37">
        <f t="shared" ref="M105:M107" si="23">SUM(K105/L105)</f>
        <v>-124.8625466342251</v>
      </c>
      <c r="N105" s="6"/>
      <c r="O105" s="25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6"/>
      <c r="AK105" s="6"/>
    </row>
    <row r="106" spans="1:37" ht="14.1" customHeight="1" x14ac:dyDescent="0.25">
      <c r="A106" s="1">
        <v>2236</v>
      </c>
      <c r="B106" s="1" t="s">
        <v>448</v>
      </c>
      <c r="C106" s="6">
        <v>31896506.199999999</v>
      </c>
      <c r="D106" s="6">
        <v>9921396.5</v>
      </c>
      <c r="E106" s="6">
        <f t="shared" si="20"/>
        <v>21975109.699999999</v>
      </c>
      <c r="F106" s="31">
        <v>7622</v>
      </c>
      <c r="G106" s="37">
        <f t="shared" si="18"/>
        <v>2883.1159406979796</v>
      </c>
      <c r="H106" s="6"/>
      <c r="I106" s="6">
        <f>passif!D106</f>
        <v>38342574.769999996</v>
      </c>
      <c r="J106" s="6">
        <f>actif!D106</f>
        <v>20096455.25</v>
      </c>
      <c r="K106" s="6">
        <f t="shared" si="21"/>
        <v>18246119.519999996</v>
      </c>
      <c r="L106" s="31">
        <f t="shared" si="22"/>
        <v>7622</v>
      </c>
      <c r="M106" s="37">
        <f t="shared" si="23"/>
        <v>2393.8755602204142</v>
      </c>
      <c r="N106" s="6"/>
      <c r="O106" s="25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6"/>
      <c r="AK106" s="6"/>
    </row>
    <row r="107" spans="1:37" ht="14.1" customHeight="1" x14ac:dyDescent="0.25">
      <c r="A107" s="1">
        <v>2237</v>
      </c>
      <c r="B107" s="1" t="s">
        <v>454</v>
      </c>
      <c r="C107" s="6">
        <v>3631900</v>
      </c>
      <c r="D107" s="6">
        <v>3560559.87</v>
      </c>
      <c r="E107" s="6">
        <f t="shared" si="20"/>
        <v>71340.129999999888</v>
      </c>
      <c r="F107" s="31">
        <v>2345</v>
      </c>
      <c r="G107" s="37">
        <f t="shared" si="18"/>
        <v>30.422230277185452</v>
      </c>
      <c r="H107" s="6"/>
      <c r="I107" s="6">
        <f>passif!D107</f>
        <v>5486004.8000000007</v>
      </c>
      <c r="J107" s="6">
        <f>actif!D107</f>
        <v>10958849.85</v>
      </c>
      <c r="K107" s="6">
        <f t="shared" si="21"/>
        <v>-5472845.0499999989</v>
      </c>
      <c r="L107" s="31">
        <f t="shared" si="22"/>
        <v>2345</v>
      </c>
      <c r="M107" s="37">
        <f t="shared" si="23"/>
        <v>-2333.8358422174833</v>
      </c>
      <c r="N107" s="6"/>
      <c r="O107" s="25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6"/>
      <c r="AK107" s="6"/>
    </row>
    <row r="108" spans="1:37" ht="14.1" customHeight="1" x14ac:dyDescent="0.25">
      <c r="C108" s="6"/>
      <c r="D108" s="6"/>
      <c r="E108" s="6"/>
      <c r="H108" s="6"/>
      <c r="I108" s="6"/>
      <c r="J108" s="6"/>
      <c r="K108" s="6"/>
      <c r="L108" s="31"/>
      <c r="M108" s="37"/>
      <c r="N108" s="6"/>
      <c r="O108" s="25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6"/>
      <c r="AK108" s="6"/>
    </row>
    <row r="109" spans="1:37" s="2" customFormat="1" ht="14.1" customHeight="1" x14ac:dyDescent="0.25">
      <c r="B109" s="2" t="s">
        <v>204</v>
      </c>
      <c r="C109" s="5">
        <f>SUM(C110:C126)</f>
        <v>150653029.83000001</v>
      </c>
      <c r="D109" s="5">
        <f>SUM(D110:D126)</f>
        <v>89223234.799999982</v>
      </c>
      <c r="E109" s="5">
        <f>SUM(E110:E126)</f>
        <v>61429795.030000001</v>
      </c>
      <c r="F109" s="32">
        <f>SUM(F110:F126)</f>
        <v>37695</v>
      </c>
      <c r="G109" s="38">
        <f t="shared" si="18"/>
        <v>1629.6536683910333</v>
      </c>
      <c r="H109" s="5"/>
      <c r="I109" s="5">
        <f>SUM(I110:I126)</f>
        <v>183936325.12000003</v>
      </c>
      <c r="J109" s="5">
        <f>SUM(J110:J126)</f>
        <v>158991277.16</v>
      </c>
      <c r="K109" s="5">
        <f>SUM(K110:K126)</f>
        <v>24945047.959999993</v>
      </c>
      <c r="L109" s="32">
        <f>SUM(L110:L126)</f>
        <v>37695</v>
      </c>
      <c r="M109" s="38">
        <f t="shared" ref="M109:M125" si="24">SUM(K109/L109)</f>
        <v>661.76012627669434</v>
      </c>
      <c r="N109" s="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5"/>
      <c r="AK109" s="5"/>
    </row>
    <row r="110" spans="1:37" ht="14.1" customHeight="1" x14ac:dyDescent="0.25">
      <c r="A110" s="1" t="s">
        <v>205</v>
      </c>
      <c r="B110" s="1" t="s">
        <v>206</v>
      </c>
      <c r="C110" s="6">
        <v>12607350</v>
      </c>
      <c r="D110" s="6">
        <v>4457427.8100000005</v>
      </c>
      <c r="E110" s="6">
        <f t="shared" ref="E110:E126" si="25">SUM(C110-D110)</f>
        <v>8149922.1899999995</v>
      </c>
      <c r="F110" s="31">
        <v>1438</v>
      </c>
      <c r="G110" s="37">
        <f t="shared" si="18"/>
        <v>5667.5397705146033</v>
      </c>
      <c r="H110" s="6"/>
      <c r="I110" s="6">
        <f>passif!D110</f>
        <v>14404157.610000001</v>
      </c>
      <c r="J110" s="6">
        <f>actif!D110</f>
        <v>10537771.470000001</v>
      </c>
      <c r="K110" s="6">
        <f t="shared" ref="K110:K126" si="26">SUM(I110-J110)</f>
        <v>3866386.1400000006</v>
      </c>
      <c r="L110" s="31">
        <f t="shared" ref="L110:L126" si="27">F110</f>
        <v>1438</v>
      </c>
      <c r="M110" s="37">
        <f t="shared" si="24"/>
        <v>2688.7247148817805</v>
      </c>
      <c r="N110" s="6"/>
      <c r="O110" s="25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6"/>
      <c r="AK110" s="6"/>
    </row>
    <row r="111" spans="1:37" ht="14.1" customHeight="1" x14ac:dyDescent="0.25">
      <c r="A111" s="1" t="s">
        <v>207</v>
      </c>
      <c r="B111" s="1" t="s">
        <v>208</v>
      </c>
      <c r="C111" s="6">
        <v>24232752</v>
      </c>
      <c r="D111" s="6">
        <v>7469278.4000000004</v>
      </c>
      <c r="E111" s="6">
        <f t="shared" si="25"/>
        <v>16763473.6</v>
      </c>
      <c r="F111" s="31">
        <v>5503</v>
      </c>
      <c r="G111" s="37">
        <f t="shared" si="18"/>
        <v>3046.2427039796476</v>
      </c>
      <c r="H111" s="6"/>
      <c r="I111" s="6">
        <f>passif!D111</f>
        <v>37021893.68</v>
      </c>
      <c r="J111" s="6">
        <f>actif!D111</f>
        <v>26619263.259999998</v>
      </c>
      <c r="K111" s="6">
        <f t="shared" si="26"/>
        <v>10402630.420000002</v>
      </c>
      <c r="L111" s="31">
        <f t="shared" si="27"/>
        <v>5503</v>
      </c>
      <c r="M111" s="37">
        <f t="shared" si="24"/>
        <v>1890.3562456841726</v>
      </c>
      <c r="N111" s="6"/>
      <c r="O111" s="25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6"/>
      <c r="AK111" s="6"/>
    </row>
    <row r="112" spans="1:37" ht="14.1" customHeight="1" x14ac:dyDescent="0.25">
      <c r="A112" s="1" t="s">
        <v>209</v>
      </c>
      <c r="B112" s="1" t="s">
        <v>210</v>
      </c>
      <c r="C112" s="6">
        <v>2050000</v>
      </c>
      <c r="D112" s="6">
        <v>906454.89</v>
      </c>
      <c r="E112" s="6">
        <f t="shared" si="25"/>
        <v>1143545.1099999999</v>
      </c>
      <c r="F112" s="31">
        <v>1015</v>
      </c>
      <c r="G112" s="37">
        <f t="shared" si="18"/>
        <v>1126.6454285714285</v>
      </c>
      <c r="H112" s="6"/>
      <c r="I112" s="6">
        <f>passif!D112</f>
        <v>2522582.9500000002</v>
      </c>
      <c r="J112" s="6">
        <f>actif!D112</f>
        <v>2569825.6399999997</v>
      </c>
      <c r="K112" s="6">
        <f t="shared" si="26"/>
        <v>-47242.689999999478</v>
      </c>
      <c r="L112" s="31">
        <f t="shared" si="27"/>
        <v>1015</v>
      </c>
      <c r="M112" s="37">
        <f t="shared" si="24"/>
        <v>-46.544522167487173</v>
      </c>
      <c r="N112" s="6"/>
      <c r="O112" s="25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6"/>
      <c r="AK112" s="6"/>
    </row>
    <row r="113" spans="1:37" ht="14.1" customHeight="1" x14ac:dyDescent="0.25">
      <c r="A113" s="1" t="s">
        <v>211</v>
      </c>
      <c r="B113" s="1" t="s">
        <v>212</v>
      </c>
      <c r="C113" s="6">
        <v>1250000</v>
      </c>
      <c r="D113" s="6">
        <v>2491260.35</v>
      </c>
      <c r="E113" s="6">
        <f t="shared" si="25"/>
        <v>-1241260.3500000001</v>
      </c>
      <c r="F113" s="31">
        <v>456</v>
      </c>
      <c r="G113" s="37">
        <f t="shared" si="18"/>
        <v>-2722.0621710526316</v>
      </c>
      <c r="H113" s="6"/>
      <c r="I113" s="6">
        <f>passif!D113</f>
        <v>1711572.7</v>
      </c>
      <c r="J113" s="6">
        <f>actif!D113</f>
        <v>3106207.55</v>
      </c>
      <c r="K113" s="6">
        <f t="shared" si="26"/>
        <v>-1394634.8499999999</v>
      </c>
      <c r="L113" s="31">
        <f t="shared" si="27"/>
        <v>456</v>
      </c>
      <c r="M113" s="37">
        <f t="shared" si="24"/>
        <v>-3058.4097587719293</v>
      </c>
      <c r="N113" s="6"/>
      <c r="O113" s="25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6"/>
      <c r="AK113" s="6"/>
    </row>
    <row r="114" spans="1:37" ht="14.1" customHeight="1" x14ac:dyDescent="0.25">
      <c r="A114" s="1" t="s">
        <v>213</v>
      </c>
      <c r="B114" s="1" t="s">
        <v>214</v>
      </c>
      <c r="C114" s="6">
        <v>789550.05</v>
      </c>
      <c r="D114" s="6">
        <v>1130933.8700000001</v>
      </c>
      <c r="E114" s="6">
        <f t="shared" si="25"/>
        <v>-341383.82000000007</v>
      </c>
      <c r="F114" s="31">
        <v>749</v>
      </c>
      <c r="G114" s="37">
        <f t="shared" si="18"/>
        <v>-455.78614152202948</v>
      </c>
      <c r="H114" s="6"/>
      <c r="I114" s="6">
        <f>passif!D114</f>
        <v>1851261.59</v>
      </c>
      <c r="J114" s="6">
        <f>actif!D114</f>
        <v>1819972.55</v>
      </c>
      <c r="K114" s="6">
        <f t="shared" si="26"/>
        <v>31289.040000000037</v>
      </c>
      <c r="L114" s="31">
        <f t="shared" si="27"/>
        <v>749</v>
      </c>
      <c r="M114" s="37">
        <f t="shared" si="24"/>
        <v>41.774419225634226</v>
      </c>
      <c r="N114" s="6"/>
      <c r="O114" s="25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6"/>
      <c r="AK114" s="6"/>
    </row>
    <row r="115" spans="1:37" ht="14.1" customHeight="1" x14ac:dyDescent="0.25">
      <c r="A115" s="1" t="s">
        <v>215</v>
      </c>
      <c r="B115" s="1" t="s">
        <v>216</v>
      </c>
      <c r="C115" s="6">
        <v>1000000</v>
      </c>
      <c r="D115" s="6">
        <v>495543.38</v>
      </c>
      <c r="E115" s="6">
        <f t="shared" si="25"/>
        <v>504456.62</v>
      </c>
      <c r="F115" s="31">
        <v>314</v>
      </c>
      <c r="G115" s="37">
        <f t="shared" si="18"/>
        <v>1606.5497452229299</v>
      </c>
      <c r="H115" s="6"/>
      <c r="I115" s="6">
        <f>passif!D115</f>
        <v>1201988.1499999999</v>
      </c>
      <c r="J115" s="6">
        <f>actif!D115</f>
        <v>1097206.28</v>
      </c>
      <c r="K115" s="6">
        <f t="shared" si="26"/>
        <v>104781.86999999988</v>
      </c>
      <c r="L115" s="31">
        <f t="shared" si="27"/>
        <v>314</v>
      </c>
      <c r="M115" s="37">
        <f t="shared" si="24"/>
        <v>333.70022292993593</v>
      </c>
      <c r="N115" s="6"/>
      <c r="O115" s="25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6"/>
      <c r="AK115" s="6"/>
    </row>
    <row r="116" spans="1:37" ht="14.1" customHeight="1" x14ac:dyDescent="0.25">
      <c r="A116" s="1" t="s">
        <v>217</v>
      </c>
      <c r="B116" s="1" t="s">
        <v>218</v>
      </c>
      <c r="C116" s="6">
        <v>37863</v>
      </c>
      <c r="D116" s="6">
        <v>3515702.4299999997</v>
      </c>
      <c r="E116" s="6">
        <f t="shared" si="25"/>
        <v>-3477839.4299999997</v>
      </c>
      <c r="F116" s="31">
        <v>178</v>
      </c>
      <c r="G116" s="37">
        <f t="shared" ref="G116:G156" si="28">SUM(E116/F116)</f>
        <v>-19538.423764044943</v>
      </c>
      <c r="H116" s="6"/>
      <c r="I116" s="6">
        <f>passif!D116</f>
        <v>531718.40000000002</v>
      </c>
      <c r="J116" s="6">
        <f>actif!D116</f>
        <v>3998759.57</v>
      </c>
      <c r="K116" s="6">
        <f t="shared" si="26"/>
        <v>-3467041.17</v>
      </c>
      <c r="L116" s="31">
        <f t="shared" si="27"/>
        <v>178</v>
      </c>
      <c r="M116" s="37">
        <f t="shared" si="24"/>
        <v>-19477.759382022472</v>
      </c>
      <c r="N116" s="6"/>
      <c r="O116" s="25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6"/>
      <c r="AK116" s="6"/>
    </row>
    <row r="117" spans="1:37" ht="14.1" customHeight="1" x14ac:dyDescent="0.25">
      <c r="A117" s="1" t="s">
        <v>219</v>
      </c>
      <c r="B117" s="1" t="s">
        <v>220</v>
      </c>
      <c r="C117" s="6">
        <v>14018736.1</v>
      </c>
      <c r="D117" s="6">
        <v>2884756.37</v>
      </c>
      <c r="E117" s="6">
        <f t="shared" si="25"/>
        <v>11133979.73</v>
      </c>
      <c r="F117" s="31">
        <v>4487</v>
      </c>
      <c r="G117" s="37">
        <f t="shared" si="28"/>
        <v>2481.3861667038109</v>
      </c>
      <c r="H117" s="6"/>
      <c r="I117" s="6">
        <f>passif!D117</f>
        <v>14999657.210000001</v>
      </c>
      <c r="J117" s="6">
        <f>actif!D117</f>
        <v>8477371.6499999985</v>
      </c>
      <c r="K117" s="6">
        <f t="shared" si="26"/>
        <v>6522285.5600000024</v>
      </c>
      <c r="L117" s="31">
        <f t="shared" si="27"/>
        <v>4487</v>
      </c>
      <c r="M117" s="37">
        <f t="shared" si="24"/>
        <v>1453.5960686427463</v>
      </c>
      <c r="N117" s="6"/>
      <c r="O117" s="25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6"/>
      <c r="AK117" s="6"/>
    </row>
    <row r="118" spans="1:37" ht="14.1" customHeight="1" x14ac:dyDescent="0.25">
      <c r="A118" s="1" t="s">
        <v>221</v>
      </c>
      <c r="B118" s="1" t="s">
        <v>222</v>
      </c>
      <c r="C118" s="6">
        <v>34166872.850000001</v>
      </c>
      <c r="D118" s="6">
        <v>2543168.0999999996</v>
      </c>
      <c r="E118" s="6">
        <f t="shared" si="25"/>
        <v>31623704.75</v>
      </c>
      <c r="F118" s="31">
        <v>5037</v>
      </c>
      <c r="G118" s="37">
        <f t="shared" si="28"/>
        <v>6278.2816656740124</v>
      </c>
      <c r="H118" s="6"/>
      <c r="I118" s="6">
        <f>passif!D118</f>
        <v>37696428.600000001</v>
      </c>
      <c r="J118" s="6">
        <f>actif!D118</f>
        <v>20621609.310000002</v>
      </c>
      <c r="K118" s="6">
        <f t="shared" si="26"/>
        <v>17074819.289999999</v>
      </c>
      <c r="L118" s="31">
        <f t="shared" si="27"/>
        <v>5037</v>
      </c>
      <c r="M118" s="37">
        <f t="shared" si="24"/>
        <v>3389.8787552114354</v>
      </c>
      <c r="N118" s="6"/>
      <c r="O118" s="25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6"/>
      <c r="AK118" s="6"/>
    </row>
    <row r="119" spans="1:37" ht="14.1" customHeight="1" x14ac:dyDescent="0.25">
      <c r="A119" s="1" t="s">
        <v>223</v>
      </c>
      <c r="B119" s="1" t="s">
        <v>224</v>
      </c>
      <c r="C119" s="6">
        <v>820000</v>
      </c>
      <c r="D119" s="6">
        <v>14120.340000000026</v>
      </c>
      <c r="E119" s="6">
        <f t="shared" si="25"/>
        <v>805879.65999999992</v>
      </c>
      <c r="F119" s="31">
        <v>699</v>
      </c>
      <c r="G119" s="37">
        <f t="shared" si="28"/>
        <v>1152.9036623748211</v>
      </c>
      <c r="H119" s="6"/>
      <c r="I119" s="6">
        <f>passif!D119</f>
        <v>1024895.17</v>
      </c>
      <c r="J119" s="6">
        <f>actif!D119</f>
        <v>1007484.79</v>
      </c>
      <c r="K119" s="6">
        <f t="shared" si="26"/>
        <v>17410.380000000005</v>
      </c>
      <c r="L119" s="31">
        <f t="shared" si="27"/>
        <v>699</v>
      </c>
      <c r="M119" s="37">
        <f t="shared" si="24"/>
        <v>24.907553648068678</v>
      </c>
      <c r="N119" s="6"/>
      <c r="O119" s="25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6"/>
      <c r="AK119" s="6"/>
    </row>
    <row r="120" spans="1:37" ht="14.1" customHeight="1" x14ac:dyDescent="0.25">
      <c r="A120" s="1" t="s">
        <v>225</v>
      </c>
      <c r="B120" s="1" t="s">
        <v>226</v>
      </c>
      <c r="C120" s="6">
        <v>500000</v>
      </c>
      <c r="D120" s="6">
        <v>999408.4</v>
      </c>
      <c r="E120" s="6">
        <f t="shared" si="25"/>
        <v>-499408.4</v>
      </c>
      <c r="F120" s="31">
        <v>590</v>
      </c>
      <c r="G120" s="37">
        <f t="shared" si="28"/>
        <v>-846.45491525423733</v>
      </c>
      <c r="H120" s="6"/>
      <c r="I120" s="6">
        <f>passif!D120</f>
        <v>796926.15</v>
      </c>
      <c r="J120" s="6">
        <f>actif!D120</f>
        <v>2848873.2399999998</v>
      </c>
      <c r="K120" s="6">
        <f t="shared" si="26"/>
        <v>-2051947.0899999999</v>
      </c>
      <c r="L120" s="31">
        <f t="shared" si="27"/>
        <v>590</v>
      </c>
      <c r="M120" s="37">
        <f t="shared" si="24"/>
        <v>-3477.8764237288133</v>
      </c>
      <c r="N120" s="6"/>
      <c r="O120" s="25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6"/>
      <c r="AK120" s="6"/>
    </row>
    <row r="121" spans="1:37" ht="14.1" customHeight="1" x14ac:dyDescent="0.25">
      <c r="A121" s="1" t="s">
        <v>227</v>
      </c>
      <c r="B121" s="1" t="s">
        <v>228</v>
      </c>
      <c r="C121" s="6">
        <v>9627764.3100000005</v>
      </c>
      <c r="D121" s="6">
        <v>3157076.8</v>
      </c>
      <c r="E121" s="6">
        <f t="shared" si="25"/>
        <v>6470687.5100000007</v>
      </c>
      <c r="F121" s="31">
        <v>2225</v>
      </c>
      <c r="G121" s="37">
        <f t="shared" si="28"/>
        <v>2908.1741617977532</v>
      </c>
      <c r="H121" s="6"/>
      <c r="I121" s="6">
        <f>passif!D121</f>
        <v>11758626.73</v>
      </c>
      <c r="J121" s="6">
        <f>actif!D121</f>
        <v>7028756.1600000001</v>
      </c>
      <c r="K121" s="6">
        <f t="shared" si="26"/>
        <v>4729870.57</v>
      </c>
      <c r="L121" s="31">
        <f t="shared" si="27"/>
        <v>2225</v>
      </c>
      <c r="M121" s="37">
        <f t="shared" si="24"/>
        <v>2125.7845258426969</v>
      </c>
      <c r="N121" s="6"/>
      <c r="O121" s="25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6"/>
      <c r="AK121" s="6"/>
    </row>
    <row r="122" spans="1:37" ht="14.1" customHeight="1" x14ac:dyDescent="0.25">
      <c r="A122" s="1" t="s">
        <v>229</v>
      </c>
      <c r="B122" s="1" t="s">
        <v>230</v>
      </c>
      <c r="C122" s="6">
        <v>4406348.3</v>
      </c>
      <c r="D122" s="6">
        <v>4753728.5599999996</v>
      </c>
      <c r="E122" s="6">
        <f t="shared" si="25"/>
        <v>-347380.25999999978</v>
      </c>
      <c r="F122" s="31">
        <v>976</v>
      </c>
      <c r="G122" s="37">
        <f t="shared" si="28"/>
        <v>-355.92239754098335</v>
      </c>
      <c r="H122" s="6"/>
      <c r="I122" s="6">
        <f>passif!D122</f>
        <v>4816260.0999999996</v>
      </c>
      <c r="J122" s="6">
        <f>actif!D122</f>
        <v>8001652.5599999987</v>
      </c>
      <c r="K122" s="6">
        <f t="shared" si="26"/>
        <v>-3185392.459999999</v>
      </c>
      <c r="L122" s="31">
        <f t="shared" si="27"/>
        <v>976</v>
      </c>
      <c r="M122" s="37">
        <f t="shared" si="24"/>
        <v>-3263.7217827868844</v>
      </c>
      <c r="N122" s="6"/>
      <c r="O122" s="25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6"/>
      <c r="AK122" s="6"/>
    </row>
    <row r="123" spans="1:37" ht="14.1" customHeight="1" x14ac:dyDescent="0.25">
      <c r="A123" s="1" t="s">
        <v>231</v>
      </c>
      <c r="B123" s="1" t="s">
        <v>232</v>
      </c>
      <c r="C123" s="6">
        <v>32391713.57</v>
      </c>
      <c r="D123" s="6">
        <v>38750011.629999995</v>
      </c>
      <c r="E123" s="6">
        <f t="shared" si="25"/>
        <v>-6358298.0599999949</v>
      </c>
      <c r="F123" s="31">
        <v>8244</v>
      </c>
      <c r="G123" s="37">
        <f t="shared" si="28"/>
        <v>-771.26371421639919</v>
      </c>
      <c r="H123" s="6"/>
      <c r="I123" s="6">
        <f>passif!D123</f>
        <v>36675027.730000004</v>
      </c>
      <c r="J123" s="6">
        <f>actif!D123</f>
        <v>40063109.760000005</v>
      </c>
      <c r="K123" s="6">
        <f t="shared" si="26"/>
        <v>-3388082.0300000012</v>
      </c>
      <c r="L123" s="31">
        <f t="shared" si="27"/>
        <v>8244</v>
      </c>
      <c r="M123" s="37">
        <f t="shared" si="24"/>
        <v>-410.97550097040283</v>
      </c>
      <c r="N123" s="6"/>
      <c r="O123" s="25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6"/>
      <c r="AK123" s="6"/>
    </row>
    <row r="124" spans="1:37" ht="14.1" customHeight="1" x14ac:dyDescent="0.25">
      <c r="A124" s="1" t="s">
        <v>233</v>
      </c>
      <c r="B124" s="1" t="s">
        <v>234</v>
      </c>
      <c r="C124" s="6">
        <v>3954079.65</v>
      </c>
      <c r="D124" s="6">
        <v>3775437.36</v>
      </c>
      <c r="E124" s="6">
        <f t="shared" si="25"/>
        <v>178642.29000000004</v>
      </c>
      <c r="F124" s="31">
        <v>1229</v>
      </c>
      <c r="G124" s="37">
        <f t="shared" si="28"/>
        <v>145.3558096013019</v>
      </c>
      <c r="H124" s="6"/>
      <c r="I124" s="6">
        <f>passif!D124</f>
        <v>5359897.95</v>
      </c>
      <c r="J124" s="6">
        <f>actif!D124</f>
        <v>5364794.4099999992</v>
      </c>
      <c r="K124" s="6">
        <f t="shared" si="26"/>
        <v>-4896.4599999990314</v>
      </c>
      <c r="L124" s="31">
        <f t="shared" si="27"/>
        <v>1229</v>
      </c>
      <c r="M124" s="37">
        <f t="shared" si="24"/>
        <v>-3.984100895035827</v>
      </c>
      <c r="N124" s="6"/>
      <c r="O124" s="25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6"/>
      <c r="AK124" s="6"/>
    </row>
    <row r="125" spans="1:37" ht="14.1" customHeight="1" x14ac:dyDescent="0.25">
      <c r="A125" s="1" t="s">
        <v>235</v>
      </c>
      <c r="B125" s="1" t="s">
        <v>236</v>
      </c>
      <c r="C125" s="6">
        <v>2000000</v>
      </c>
      <c r="D125" s="6">
        <v>586935.96</v>
      </c>
      <c r="E125" s="6">
        <f t="shared" si="25"/>
        <v>1413064.04</v>
      </c>
      <c r="F125" s="31">
        <v>432</v>
      </c>
      <c r="G125" s="37">
        <f t="shared" si="28"/>
        <v>3270.9815740740742</v>
      </c>
      <c r="H125" s="6"/>
      <c r="I125" s="6">
        <f>passif!D125</f>
        <v>2219887</v>
      </c>
      <c r="J125" s="6">
        <f>actif!D125</f>
        <v>1430642.01</v>
      </c>
      <c r="K125" s="6">
        <f t="shared" si="26"/>
        <v>789244.99</v>
      </c>
      <c r="L125" s="31">
        <f t="shared" si="27"/>
        <v>432</v>
      </c>
      <c r="M125" s="37">
        <f t="shared" si="24"/>
        <v>1826.9559953703704</v>
      </c>
      <c r="N125" s="6"/>
      <c r="O125" s="25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6"/>
      <c r="AK125" s="6"/>
    </row>
    <row r="126" spans="1:37" ht="14.1" customHeight="1" x14ac:dyDescent="0.25">
      <c r="A126" s="1">
        <v>2284</v>
      </c>
      <c r="B126" s="1" t="s">
        <v>449</v>
      </c>
      <c r="C126" s="6">
        <v>6800000</v>
      </c>
      <c r="D126" s="6">
        <v>11291990.149999999</v>
      </c>
      <c r="E126" s="6">
        <f t="shared" si="25"/>
        <v>-4491990.1499999985</v>
      </c>
      <c r="F126" s="31">
        <v>4123</v>
      </c>
      <c r="G126" s="37">
        <f t="shared" si="28"/>
        <v>-1089.4955493572638</v>
      </c>
      <c r="H126" s="6"/>
      <c r="I126" s="6">
        <f>passif!D126</f>
        <v>9343543.3999999985</v>
      </c>
      <c r="J126" s="6">
        <f>actif!D126</f>
        <v>14397976.950000001</v>
      </c>
      <c r="K126" s="6">
        <f t="shared" si="26"/>
        <v>-5054433.5500000026</v>
      </c>
      <c r="L126" s="31">
        <f t="shared" si="27"/>
        <v>4123</v>
      </c>
      <c r="M126" s="37">
        <f t="shared" ref="M126" si="29">SUM(K126/L126)</f>
        <v>-1225.9116056269713</v>
      </c>
      <c r="N126" s="6"/>
      <c r="O126" s="25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6"/>
      <c r="AK126" s="6"/>
    </row>
    <row r="127" spans="1:37" ht="14.1" customHeight="1" x14ac:dyDescent="0.25">
      <c r="C127" s="6"/>
      <c r="D127" s="6"/>
      <c r="E127" s="6"/>
      <c r="H127" s="6"/>
      <c r="I127" s="6"/>
      <c r="J127" s="6"/>
      <c r="K127" s="6"/>
      <c r="L127" s="31"/>
      <c r="M127" s="37"/>
      <c r="N127" s="6"/>
      <c r="O127" s="25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6"/>
      <c r="AK127" s="6"/>
    </row>
    <row r="128" spans="1:37" s="2" customFormat="1" ht="14.1" customHeight="1" x14ac:dyDescent="0.25">
      <c r="B128" s="2" t="s">
        <v>237</v>
      </c>
      <c r="C128" s="5">
        <f>SUM(C129:C145)</f>
        <v>161090551.71000001</v>
      </c>
      <c r="D128" s="5">
        <f>SUM(D129:D145)</f>
        <v>71140664.769999996</v>
      </c>
      <c r="E128" s="5">
        <f>SUM(E129:E145)</f>
        <v>89949886.939999998</v>
      </c>
      <c r="F128" s="32">
        <f>SUM(F129:F145)</f>
        <v>44594</v>
      </c>
      <c r="G128" s="38">
        <f t="shared" si="28"/>
        <v>2017.0849652419608</v>
      </c>
      <c r="H128" s="5"/>
      <c r="I128" s="5">
        <f>SUM(I129:I145)</f>
        <v>193357178.88000003</v>
      </c>
      <c r="J128" s="5">
        <f>SUM(J129:J145)</f>
        <v>143272514.74000004</v>
      </c>
      <c r="K128" s="5">
        <f>SUM(K129:K145)</f>
        <v>50084664.139999986</v>
      </c>
      <c r="L128" s="32">
        <f>SUM(L129:L145)</f>
        <v>44594</v>
      </c>
      <c r="M128" s="38">
        <f t="shared" ref="M128:M145" si="30">SUM(K128/L128)</f>
        <v>1123.1256254204598</v>
      </c>
      <c r="N128" s="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5"/>
      <c r="AK128" s="5"/>
    </row>
    <row r="129" spans="1:37" ht="14.1" customHeight="1" x14ac:dyDescent="0.25">
      <c r="A129" s="1" t="s">
        <v>238</v>
      </c>
      <c r="B129" s="1" t="s">
        <v>239</v>
      </c>
      <c r="C129" s="6">
        <v>1666523.1</v>
      </c>
      <c r="D129" s="6">
        <v>631136.76</v>
      </c>
      <c r="E129" s="6">
        <f t="shared" ref="E129:E145" si="31">SUM(C129-D129)</f>
        <v>1035386.3400000001</v>
      </c>
      <c r="F129" s="31">
        <v>2046</v>
      </c>
      <c r="G129" s="37">
        <f t="shared" si="28"/>
        <v>506.05392961876839</v>
      </c>
      <c r="H129" s="6"/>
      <c r="I129" s="6">
        <f>passif!D129</f>
        <v>2526239.7599999998</v>
      </c>
      <c r="J129" s="6">
        <f>actif!D129</f>
        <v>440498.55000000028</v>
      </c>
      <c r="K129" s="6">
        <f t="shared" ref="K129:K145" si="32">SUM(I129-J129)</f>
        <v>2085741.2099999995</v>
      </c>
      <c r="L129" s="31">
        <f t="shared" ref="L129:L145" si="33">F129</f>
        <v>2046</v>
      </c>
      <c r="M129" s="37">
        <f t="shared" si="30"/>
        <v>1019.4238563049851</v>
      </c>
      <c r="N129" s="6"/>
      <c r="O129" s="25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6"/>
      <c r="AK129" s="6"/>
    </row>
    <row r="130" spans="1:37" ht="14.1" customHeight="1" x14ac:dyDescent="0.25">
      <c r="A130" s="1" t="s">
        <v>240</v>
      </c>
      <c r="B130" s="1" t="s">
        <v>241</v>
      </c>
      <c r="C130" s="6">
        <v>2897379.53</v>
      </c>
      <c r="D130" s="6">
        <v>719238.28999999992</v>
      </c>
      <c r="E130" s="6">
        <f t="shared" si="31"/>
        <v>2178141.2399999998</v>
      </c>
      <c r="F130" s="31">
        <v>670</v>
      </c>
      <c r="G130" s="37">
        <f t="shared" si="28"/>
        <v>3250.9570746268655</v>
      </c>
      <c r="H130" s="6"/>
      <c r="I130" s="6">
        <f>passif!D130</f>
        <v>3379167.8299999996</v>
      </c>
      <c r="J130" s="6">
        <f>actif!D130</f>
        <v>2389954.85</v>
      </c>
      <c r="K130" s="6">
        <f t="shared" si="32"/>
        <v>989212.97999999952</v>
      </c>
      <c r="L130" s="31">
        <f t="shared" si="33"/>
        <v>670</v>
      </c>
      <c r="M130" s="37">
        <f t="shared" si="30"/>
        <v>1476.4372835820889</v>
      </c>
      <c r="N130" s="6"/>
      <c r="O130" s="25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6"/>
      <c r="AK130" s="6"/>
    </row>
    <row r="131" spans="1:37" ht="14.1" customHeight="1" x14ac:dyDescent="0.25">
      <c r="A131" s="1" t="s">
        <v>242</v>
      </c>
      <c r="B131" s="1" t="s">
        <v>243</v>
      </c>
      <c r="C131" s="6">
        <v>44462833.149999999</v>
      </c>
      <c r="D131" s="6">
        <v>12636389.210000001</v>
      </c>
      <c r="E131" s="6">
        <f t="shared" si="31"/>
        <v>31826443.939999998</v>
      </c>
      <c r="F131" s="31">
        <v>8300</v>
      </c>
      <c r="G131" s="37">
        <f t="shared" si="28"/>
        <v>3834.5113180722888</v>
      </c>
      <c r="H131" s="6"/>
      <c r="I131" s="6">
        <f>passif!D131</f>
        <v>48602585.07</v>
      </c>
      <c r="J131" s="6">
        <f>actif!D131</f>
        <v>31043353.490000002</v>
      </c>
      <c r="K131" s="6">
        <f t="shared" si="32"/>
        <v>17559231.579999998</v>
      </c>
      <c r="L131" s="31">
        <f t="shared" si="33"/>
        <v>8300</v>
      </c>
      <c r="M131" s="37">
        <f t="shared" si="30"/>
        <v>2115.5700698795176</v>
      </c>
      <c r="N131" s="6"/>
      <c r="O131" s="25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6"/>
      <c r="AK131" s="6"/>
    </row>
    <row r="132" spans="1:37" ht="14.1" customHeight="1" x14ac:dyDescent="0.25">
      <c r="A132" s="1" t="s">
        <v>244</v>
      </c>
      <c r="B132" s="1" t="s">
        <v>245</v>
      </c>
      <c r="C132" s="6">
        <v>6511317.7800000003</v>
      </c>
      <c r="D132" s="6">
        <v>3547335.65</v>
      </c>
      <c r="E132" s="6">
        <f t="shared" si="31"/>
        <v>2963982.1300000004</v>
      </c>
      <c r="F132" s="31">
        <v>1664</v>
      </c>
      <c r="G132" s="37">
        <f t="shared" si="28"/>
        <v>1781.2392608173079</v>
      </c>
      <c r="H132" s="6"/>
      <c r="I132" s="6">
        <f>passif!D132</f>
        <v>7842740.4199999999</v>
      </c>
      <c r="J132" s="6">
        <f>actif!D132</f>
        <v>6898322.5200000005</v>
      </c>
      <c r="K132" s="6">
        <f t="shared" si="32"/>
        <v>944417.89999999944</v>
      </c>
      <c r="L132" s="31">
        <f t="shared" si="33"/>
        <v>1664</v>
      </c>
      <c r="M132" s="37">
        <f t="shared" si="30"/>
        <v>567.55883413461504</v>
      </c>
      <c r="N132" s="6"/>
      <c r="O132" s="25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6"/>
      <c r="AK132" s="6"/>
    </row>
    <row r="133" spans="1:37" ht="14.1" customHeight="1" x14ac:dyDescent="0.25">
      <c r="A133" s="1" t="s">
        <v>246</v>
      </c>
      <c r="B133" s="1" t="s">
        <v>247</v>
      </c>
      <c r="C133" s="6">
        <v>6135135.0999999996</v>
      </c>
      <c r="D133" s="6">
        <v>5084916.67</v>
      </c>
      <c r="E133" s="6">
        <f t="shared" si="31"/>
        <v>1050218.4299999997</v>
      </c>
      <c r="F133" s="31">
        <v>3421</v>
      </c>
      <c r="G133" s="37">
        <f t="shared" si="28"/>
        <v>306.99164864074822</v>
      </c>
      <c r="H133" s="6"/>
      <c r="I133" s="6">
        <f>passif!D133</f>
        <v>8100286.79</v>
      </c>
      <c r="J133" s="6">
        <f>actif!D133</f>
        <v>7888413.6399999997</v>
      </c>
      <c r="K133" s="6">
        <f t="shared" si="32"/>
        <v>211873.15000000037</v>
      </c>
      <c r="L133" s="31">
        <f t="shared" si="33"/>
        <v>3421</v>
      </c>
      <c r="M133" s="37">
        <f t="shared" si="30"/>
        <v>61.933104355451732</v>
      </c>
      <c r="N133" s="6"/>
      <c r="O133" s="25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6"/>
      <c r="AK133" s="6"/>
    </row>
    <row r="134" spans="1:37" ht="14.1" customHeight="1" x14ac:dyDescent="0.25">
      <c r="A134" s="1" t="s">
        <v>248</v>
      </c>
      <c r="B134" s="1" t="s">
        <v>249</v>
      </c>
      <c r="C134" s="6">
        <v>4756638.7399999993</v>
      </c>
      <c r="D134" s="6">
        <v>2109528.8199999998</v>
      </c>
      <c r="E134" s="6">
        <f t="shared" si="31"/>
        <v>2647109.9199999995</v>
      </c>
      <c r="F134" s="31">
        <v>1395</v>
      </c>
      <c r="G134" s="37">
        <f t="shared" si="28"/>
        <v>1897.5698351254478</v>
      </c>
      <c r="H134" s="6"/>
      <c r="I134" s="6">
        <f>passif!D134</f>
        <v>5357401.2699999996</v>
      </c>
      <c r="J134" s="6">
        <f>actif!D134</f>
        <v>3221867.52</v>
      </c>
      <c r="K134" s="6">
        <f t="shared" si="32"/>
        <v>2135533.7499999995</v>
      </c>
      <c r="L134" s="31">
        <f t="shared" si="33"/>
        <v>1395</v>
      </c>
      <c r="M134" s="37">
        <f t="shared" si="30"/>
        <v>1530.8485663082433</v>
      </c>
      <c r="N134" s="6"/>
      <c r="O134" s="25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6"/>
      <c r="AK134" s="6"/>
    </row>
    <row r="135" spans="1:37" ht="14.1" customHeight="1" x14ac:dyDescent="0.25">
      <c r="A135" s="1" t="s">
        <v>250</v>
      </c>
      <c r="B135" s="1" t="s">
        <v>251</v>
      </c>
      <c r="C135" s="6">
        <v>10411364.390000001</v>
      </c>
      <c r="D135" s="6">
        <v>6826062.9199999999</v>
      </c>
      <c r="E135" s="6">
        <f t="shared" si="31"/>
        <v>3585301.4700000007</v>
      </c>
      <c r="F135" s="31">
        <v>3613</v>
      </c>
      <c r="G135" s="37">
        <f t="shared" si="28"/>
        <v>992.33364793800183</v>
      </c>
      <c r="H135" s="6"/>
      <c r="I135" s="6">
        <f>passif!D135</f>
        <v>15511041.890000001</v>
      </c>
      <c r="J135" s="6">
        <f>actif!D135</f>
        <v>22181704.289999999</v>
      </c>
      <c r="K135" s="6">
        <f t="shared" si="32"/>
        <v>-6670662.3999999985</v>
      </c>
      <c r="L135" s="31">
        <f t="shared" si="33"/>
        <v>3613</v>
      </c>
      <c r="M135" s="37">
        <f t="shared" si="30"/>
        <v>-1846.2946028231383</v>
      </c>
      <c r="N135" s="6"/>
      <c r="O135" s="25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6"/>
      <c r="AK135" s="6"/>
    </row>
    <row r="136" spans="1:37" ht="14.1" customHeight="1" x14ac:dyDescent="0.25">
      <c r="A136" s="1" t="s">
        <v>252</v>
      </c>
      <c r="B136" s="1" t="s">
        <v>253</v>
      </c>
      <c r="C136" s="6">
        <v>8804848.3100000005</v>
      </c>
      <c r="D136" s="6">
        <v>1542676.13</v>
      </c>
      <c r="E136" s="6">
        <f t="shared" si="31"/>
        <v>7262172.1800000006</v>
      </c>
      <c r="F136" s="31">
        <v>1010</v>
      </c>
      <c r="G136" s="37">
        <f t="shared" si="28"/>
        <v>7190.2694851485157</v>
      </c>
      <c r="H136" s="6"/>
      <c r="I136" s="6">
        <f>passif!D136</f>
        <v>9320520.5800000001</v>
      </c>
      <c r="J136" s="6">
        <f>actif!D136</f>
        <v>3480712.18</v>
      </c>
      <c r="K136" s="6">
        <f t="shared" si="32"/>
        <v>5839808.4000000004</v>
      </c>
      <c r="L136" s="31">
        <f t="shared" si="33"/>
        <v>1010</v>
      </c>
      <c r="M136" s="37">
        <f t="shared" si="30"/>
        <v>5781.9885148514859</v>
      </c>
      <c r="N136" s="6"/>
      <c r="O136" s="25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6"/>
      <c r="AK136" s="6"/>
    </row>
    <row r="137" spans="1:37" ht="14.1" customHeight="1" x14ac:dyDescent="0.25">
      <c r="A137" s="1" t="s">
        <v>254</v>
      </c>
      <c r="B137" s="1" t="s">
        <v>255</v>
      </c>
      <c r="C137" s="6">
        <v>4871735.79</v>
      </c>
      <c r="D137" s="6">
        <v>3011113.01</v>
      </c>
      <c r="E137" s="6">
        <f t="shared" si="31"/>
        <v>1860622.7800000003</v>
      </c>
      <c r="F137" s="31">
        <v>1106</v>
      </c>
      <c r="G137" s="37">
        <f t="shared" si="28"/>
        <v>1682.2990777576856</v>
      </c>
      <c r="H137" s="6"/>
      <c r="I137" s="6">
        <f>passif!D137</f>
        <v>6162828.54</v>
      </c>
      <c r="J137" s="6">
        <f>actif!D137</f>
        <v>4339316.29</v>
      </c>
      <c r="K137" s="6">
        <f t="shared" si="32"/>
        <v>1823512.25</v>
      </c>
      <c r="L137" s="31">
        <f t="shared" si="33"/>
        <v>1106</v>
      </c>
      <c r="M137" s="37">
        <f t="shared" si="30"/>
        <v>1648.745253164557</v>
      </c>
      <c r="N137" s="6"/>
      <c r="O137" s="25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6"/>
      <c r="AK137" s="6"/>
    </row>
    <row r="138" spans="1:37" ht="14.1" customHeight="1" x14ac:dyDescent="0.25">
      <c r="A138" s="1" t="s">
        <v>256</v>
      </c>
      <c r="B138" s="1" t="s">
        <v>257</v>
      </c>
      <c r="C138" s="6">
        <v>4230810.1800000006</v>
      </c>
      <c r="D138" s="6">
        <v>1982586.07</v>
      </c>
      <c r="E138" s="6">
        <f t="shared" si="31"/>
        <v>2248224.1100000003</v>
      </c>
      <c r="F138" s="31">
        <v>2065</v>
      </c>
      <c r="G138" s="37">
        <f t="shared" si="28"/>
        <v>1088.7283825665861</v>
      </c>
      <c r="H138" s="6"/>
      <c r="I138" s="6">
        <f>passif!D138</f>
        <v>5210621.13</v>
      </c>
      <c r="J138" s="6">
        <f>actif!D138</f>
        <v>4596871.6500000004</v>
      </c>
      <c r="K138" s="6">
        <f t="shared" si="32"/>
        <v>613749.47999999952</v>
      </c>
      <c r="L138" s="31">
        <f t="shared" si="33"/>
        <v>2065</v>
      </c>
      <c r="M138" s="37">
        <f t="shared" si="30"/>
        <v>297.21524455205787</v>
      </c>
      <c r="N138" s="6"/>
      <c r="O138" s="25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6"/>
      <c r="AK138" s="6"/>
    </row>
    <row r="139" spans="1:37" ht="14.1" customHeight="1" x14ac:dyDescent="0.25">
      <c r="A139" s="1" t="s">
        <v>258</v>
      </c>
      <c r="B139" s="1" t="s">
        <v>259</v>
      </c>
      <c r="C139" s="6">
        <v>1639424.52</v>
      </c>
      <c r="D139" s="6">
        <v>1877012.17</v>
      </c>
      <c r="E139" s="6">
        <f t="shared" si="31"/>
        <v>-237587.64999999991</v>
      </c>
      <c r="F139" s="31">
        <v>952</v>
      </c>
      <c r="G139" s="37">
        <f t="shared" si="28"/>
        <v>-249.56685924369739</v>
      </c>
      <c r="H139" s="6"/>
      <c r="I139" s="6">
        <f>passif!D139</f>
        <v>2587487.83</v>
      </c>
      <c r="J139" s="6">
        <f>actif!D139</f>
        <v>2442459.5699999998</v>
      </c>
      <c r="K139" s="6">
        <f t="shared" si="32"/>
        <v>145028.26000000024</v>
      </c>
      <c r="L139" s="31">
        <f t="shared" si="33"/>
        <v>952</v>
      </c>
      <c r="M139" s="37">
        <f t="shared" si="30"/>
        <v>152.34060924369774</v>
      </c>
      <c r="N139" s="6"/>
      <c r="O139" s="25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6"/>
      <c r="AK139" s="6"/>
    </row>
    <row r="140" spans="1:37" ht="14.1" customHeight="1" x14ac:dyDescent="0.25">
      <c r="A140" s="1" t="s">
        <v>260</v>
      </c>
      <c r="B140" s="1" t="s">
        <v>261</v>
      </c>
      <c r="C140" s="6">
        <v>3065869.6</v>
      </c>
      <c r="D140" s="6">
        <v>4279845.79</v>
      </c>
      <c r="E140" s="6">
        <f t="shared" si="31"/>
        <v>-1213976.19</v>
      </c>
      <c r="F140" s="31">
        <v>1365</v>
      </c>
      <c r="G140" s="37">
        <f t="shared" si="28"/>
        <v>-889.35984615384609</v>
      </c>
      <c r="H140" s="6"/>
      <c r="I140" s="6">
        <f>passif!D140</f>
        <v>4101043.9</v>
      </c>
      <c r="J140" s="6">
        <f>actif!D140</f>
        <v>5550867.3799999999</v>
      </c>
      <c r="K140" s="6">
        <f t="shared" si="32"/>
        <v>-1449823.48</v>
      </c>
      <c r="L140" s="31">
        <f t="shared" si="33"/>
        <v>1365</v>
      </c>
      <c r="M140" s="37">
        <f t="shared" si="30"/>
        <v>-1062.1417435897436</v>
      </c>
      <c r="N140" s="6"/>
      <c r="O140" s="25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6"/>
      <c r="AK140" s="6"/>
    </row>
    <row r="141" spans="1:37" ht="14.1" customHeight="1" x14ac:dyDescent="0.25">
      <c r="A141" s="1" t="s">
        <v>262</v>
      </c>
      <c r="B141" s="1" t="s">
        <v>263</v>
      </c>
      <c r="C141" s="6">
        <v>18271938.439999998</v>
      </c>
      <c r="D141" s="6">
        <v>6042360.3599999994</v>
      </c>
      <c r="E141" s="6">
        <f t="shared" si="31"/>
        <v>12229578.079999998</v>
      </c>
      <c r="F141" s="31">
        <v>4166</v>
      </c>
      <c r="G141" s="37">
        <f t="shared" si="28"/>
        <v>2935.5684301488236</v>
      </c>
      <c r="H141" s="6"/>
      <c r="I141" s="6">
        <f>passif!D141</f>
        <v>22482607.270000003</v>
      </c>
      <c r="J141" s="6">
        <f>actif!D141</f>
        <v>10724144.26</v>
      </c>
      <c r="K141" s="6">
        <f t="shared" si="32"/>
        <v>11758463.010000004</v>
      </c>
      <c r="L141" s="31">
        <f t="shared" si="33"/>
        <v>4166</v>
      </c>
      <c r="M141" s="37">
        <f t="shared" si="30"/>
        <v>2822.4827196351425</v>
      </c>
      <c r="N141" s="6"/>
      <c r="O141" s="25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6"/>
      <c r="AK141" s="6"/>
    </row>
    <row r="142" spans="1:37" ht="14.1" customHeight="1" x14ac:dyDescent="0.25">
      <c r="A142" s="1" t="s">
        <v>264</v>
      </c>
      <c r="B142" s="1" t="s">
        <v>265</v>
      </c>
      <c r="C142" s="6">
        <v>10509165.77</v>
      </c>
      <c r="D142" s="6">
        <v>3502449.79</v>
      </c>
      <c r="E142" s="6">
        <f t="shared" si="31"/>
        <v>7006715.9799999995</v>
      </c>
      <c r="F142" s="31">
        <v>3532</v>
      </c>
      <c r="G142" s="37">
        <f t="shared" si="28"/>
        <v>1983.781421291053</v>
      </c>
      <c r="H142" s="6"/>
      <c r="I142" s="6">
        <f>passif!D142</f>
        <v>12139681.789999999</v>
      </c>
      <c r="J142" s="6">
        <f>actif!D142</f>
        <v>7454563.6400000006</v>
      </c>
      <c r="K142" s="6">
        <f t="shared" si="32"/>
        <v>4685118.1499999985</v>
      </c>
      <c r="L142" s="31">
        <f t="shared" si="33"/>
        <v>3532</v>
      </c>
      <c r="M142" s="37">
        <f t="shared" si="30"/>
        <v>1326.4773924122305</v>
      </c>
      <c r="N142" s="6"/>
      <c r="O142" s="25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6"/>
      <c r="AK142" s="6"/>
    </row>
    <row r="143" spans="1:37" ht="14.1" customHeight="1" x14ac:dyDescent="0.25">
      <c r="A143" s="1" t="s">
        <v>266</v>
      </c>
      <c r="B143" s="1" t="s">
        <v>267</v>
      </c>
      <c r="C143" s="6">
        <v>4388321.25</v>
      </c>
      <c r="D143" s="6">
        <v>1072538.04</v>
      </c>
      <c r="E143" s="6">
        <f t="shared" si="31"/>
        <v>3315783.21</v>
      </c>
      <c r="F143" s="31">
        <v>1348</v>
      </c>
      <c r="G143" s="37">
        <f t="shared" si="28"/>
        <v>2459.7798293768547</v>
      </c>
      <c r="H143" s="6"/>
      <c r="I143" s="6">
        <f>passif!D143</f>
        <v>5063456.3</v>
      </c>
      <c r="J143" s="6">
        <f>actif!D143</f>
        <v>4161671.83</v>
      </c>
      <c r="K143" s="6">
        <f t="shared" si="32"/>
        <v>901784.46999999974</v>
      </c>
      <c r="L143" s="31">
        <f t="shared" si="33"/>
        <v>1348</v>
      </c>
      <c r="M143" s="37">
        <f t="shared" si="30"/>
        <v>668.97957715133509</v>
      </c>
      <c r="N143" s="6"/>
      <c r="O143" s="25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6"/>
      <c r="AK143" s="6"/>
    </row>
    <row r="144" spans="1:37" ht="14.1" customHeight="1" x14ac:dyDescent="0.25">
      <c r="A144" s="1" t="s">
        <v>268</v>
      </c>
      <c r="B144" s="1" t="s">
        <v>269</v>
      </c>
      <c r="C144" s="6">
        <v>7665225.9500000002</v>
      </c>
      <c r="D144" s="6">
        <v>5289087.2600000007</v>
      </c>
      <c r="E144" s="6">
        <f t="shared" si="31"/>
        <v>2376138.6899999995</v>
      </c>
      <c r="F144" s="31">
        <v>2382</v>
      </c>
      <c r="G144" s="37">
        <f t="shared" si="28"/>
        <v>997.53933249370255</v>
      </c>
      <c r="H144" s="6"/>
      <c r="I144" s="6">
        <f>passif!D144</f>
        <v>10199421.300000001</v>
      </c>
      <c r="J144" s="6">
        <f>actif!D144</f>
        <v>8253700.6099999994</v>
      </c>
      <c r="K144" s="6">
        <f t="shared" si="32"/>
        <v>1945720.6900000013</v>
      </c>
      <c r="L144" s="31">
        <f t="shared" si="33"/>
        <v>2382</v>
      </c>
      <c r="M144" s="37">
        <f t="shared" si="30"/>
        <v>816.84327875734732</v>
      </c>
      <c r="N144" s="6"/>
      <c r="O144" s="25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6"/>
      <c r="AK144" s="6"/>
    </row>
    <row r="145" spans="1:37" ht="14.1" customHeight="1" x14ac:dyDescent="0.25">
      <c r="A145" s="1" t="s">
        <v>270</v>
      </c>
      <c r="B145" s="1" t="s">
        <v>271</v>
      </c>
      <c r="C145" s="6">
        <v>20802020.110000003</v>
      </c>
      <c r="D145" s="6">
        <v>10986387.83</v>
      </c>
      <c r="E145" s="6">
        <f t="shared" si="31"/>
        <v>9815632.2800000031</v>
      </c>
      <c r="F145" s="31">
        <v>5559</v>
      </c>
      <c r="G145" s="37">
        <f t="shared" si="28"/>
        <v>1765.719064579961</v>
      </c>
      <c r="H145" s="6"/>
      <c r="I145" s="6">
        <f>passif!D145</f>
        <v>24770047.210000001</v>
      </c>
      <c r="J145" s="6">
        <f>actif!D145</f>
        <v>18204092.470000003</v>
      </c>
      <c r="K145" s="6">
        <f t="shared" si="32"/>
        <v>6565954.7399999984</v>
      </c>
      <c r="L145" s="31">
        <f t="shared" si="33"/>
        <v>5559</v>
      </c>
      <c r="M145" s="37">
        <f t="shared" si="30"/>
        <v>1181.1395466810575</v>
      </c>
      <c r="N145" s="6"/>
      <c r="O145" s="25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6"/>
      <c r="AK145" s="6"/>
    </row>
    <row r="146" spans="1:37" ht="14.1" customHeight="1" x14ac:dyDescent="0.25">
      <c r="C146" s="6"/>
      <c r="D146" s="6"/>
      <c r="E146" s="6"/>
      <c r="H146" s="6"/>
      <c r="I146" s="6"/>
      <c r="J146" s="6"/>
      <c r="K146" s="6"/>
      <c r="L146" s="31"/>
      <c r="M146" s="37"/>
      <c r="N146" s="6"/>
      <c r="O146" s="25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6"/>
      <c r="AK146" s="6"/>
    </row>
    <row r="147" spans="1:37" s="2" customFormat="1" ht="14.1" customHeight="1" x14ac:dyDescent="0.25">
      <c r="B147" s="2" t="s">
        <v>272</v>
      </c>
      <c r="C147" s="5">
        <f t="shared" ref="C147:F147" si="34">SUM(C148:C156)</f>
        <v>102424334.81</v>
      </c>
      <c r="D147" s="5">
        <f t="shared" si="34"/>
        <v>13609764.369999999</v>
      </c>
      <c r="E147" s="5">
        <f t="shared" si="34"/>
        <v>88814570.439999983</v>
      </c>
      <c r="F147" s="32">
        <f t="shared" si="34"/>
        <v>19572</v>
      </c>
      <c r="G147" s="38">
        <f t="shared" si="28"/>
        <v>4537.8382607807062</v>
      </c>
      <c r="H147" s="5"/>
      <c r="I147" s="5">
        <f t="shared" ref="I147:L147" si="35">SUM(I148:I156)</f>
        <v>115759222.48999998</v>
      </c>
      <c r="J147" s="5">
        <f t="shared" si="35"/>
        <v>56424700.989999995</v>
      </c>
      <c r="K147" s="5">
        <f t="shared" si="35"/>
        <v>59334521.5</v>
      </c>
      <c r="L147" s="32">
        <f t="shared" si="35"/>
        <v>19572</v>
      </c>
      <c r="M147" s="38">
        <f t="shared" ref="M147:M156" si="36">SUM(K147/L147)</f>
        <v>3031.6023656243615</v>
      </c>
      <c r="N147" s="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5"/>
      <c r="AK147" s="5"/>
    </row>
    <row r="148" spans="1:37" ht="14.1" customHeight="1" x14ac:dyDescent="0.25">
      <c r="A148" s="1" t="s">
        <v>273</v>
      </c>
      <c r="B148" s="1" t="s">
        <v>274</v>
      </c>
      <c r="C148" s="6">
        <v>20942472.98</v>
      </c>
      <c r="D148" s="6">
        <v>2366197.58</v>
      </c>
      <c r="E148" s="6">
        <f t="shared" ref="E148:E156" si="37">SUM(C148-D148)</f>
        <v>18576275.399999999</v>
      </c>
      <c r="F148" s="31">
        <v>3580</v>
      </c>
      <c r="G148" s="37">
        <f t="shared" si="28"/>
        <v>5188.9037430167591</v>
      </c>
      <c r="H148" s="6"/>
      <c r="I148" s="6">
        <f>passif!D148</f>
        <v>23756769.960000001</v>
      </c>
      <c r="J148" s="6">
        <f>actif!D148</f>
        <v>4933700.6800000006</v>
      </c>
      <c r="K148" s="6">
        <f t="shared" ref="K148:K156" si="38">SUM(I148-J148)</f>
        <v>18823069.280000001</v>
      </c>
      <c r="L148" s="31">
        <f t="shared" ref="L148:L156" si="39">F148</f>
        <v>3580</v>
      </c>
      <c r="M148" s="37">
        <f t="shared" si="36"/>
        <v>5257.8405810055865</v>
      </c>
      <c r="N148" s="6"/>
      <c r="O148" s="25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6"/>
      <c r="AK148" s="6"/>
    </row>
    <row r="149" spans="1:37" ht="14.1" customHeight="1" x14ac:dyDescent="0.25">
      <c r="A149" s="1" t="s">
        <v>275</v>
      </c>
      <c r="B149" s="1" t="s">
        <v>276</v>
      </c>
      <c r="C149" s="6">
        <v>9353384.4100000001</v>
      </c>
      <c r="D149" s="6">
        <v>1801428.09</v>
      </c>
      <c r="E149" s="6">
        <f t="shared" si="37"/>
        <v>7551956.3200000003</v>
      </c>
      <c r="F149" s="31">
        <v>1501</v>
      </c>
      <c r="G149" s="37">
        <f t="shared" si="28"/>
        <v>5031.2833577614929</v>
      </c>
      <c r="H149" s="6"/>
      <c r="I149" s="6">
        <f>passif!D149</f>
        <v>10228401.41</v>
      </c>
      <c r="J149" s="6">
        <f>actif!D149</f>
        <v>2566972.5600000005</v>
      </c>
      <c r="K149" s="6">
        <f t="shared" si="38"/>
        <v>7661428.8499999996</v>
      </c>
      <c r="L149" s="31">
        <f t="shared" si="39"/>
        <v>1501</v>
      </c>
      <c r="M149" s="37">
        <f t="shared" si="36"/>
        <v>5104.2164223850759</v>
      </c>
      <c r="N149" s="6"/>
      <c r="O149" s="25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6"/>
      <c r="AK149" s="6"/>
    </row>
    <row r="150" spans="1:37" ht="14.1" customHeight="1" x14ac:dyDescent="0.25">
      <c r="A150" s="1" t="s">
        <v>277</v>
      </c>
      <c r="B150" s="1" t="s">
        <v>278</v>
      </c>
      <c r="C150" s="6">
        <v>45951012.390000001</v>
      </c>
      <c r="D150" s="6">
        <v>2540042.1</v>
      </c>
      <c r="E150" s="6">
        <f t="shared" si="37"/>
        <v>43410970.289999999</v>
      </c>
      <c r="F150" s="31">
        <v>7449</v>
      </c>
      <c r="G150" s="37">
        <f t="shared" si="28"/>
        <v>5827.7581272654043</v>
      </c>
      <c r="H150" s="6"/>
      <c r="I150" s="6">
        <f>passif!D150</f>
        <v>51626697.539999999</v>
      </c>
      <c r="J150" s="6">
        <f>actif!D150</f>
        <v>30804499.389999997</v>
      </c>
      <c r="K150" s="6">
        <f t="shared" si="38"/>
        <v>20822198.150000002</v>
      </c>
      <c r="L150" s="31">
        <f t="shared" si="39"/>
        <v>7449</v>
      </c>
      <c r="M150" s="37">
        <f t="shared" si="36"/>
        <v>2795.3011343804542</v>
      </c>
      <c r="N150" s="6"/>
      <c r="O150" s="25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6"/>
      <c r="AK150" s="6"/>
    </row>
    <row r="151" spans="1:37" ht="14.1" customHeight="1" x14ac:dyDescent="0.25">
      <c r="A151" s="1" t="s">
        <v>279</v>
      </c>
      <c r="B151" s="1" t="s">
        <v>280</v>
      </c>
      <c r="C151" s="6">
        <v>3227640</v>
      </c>
      <c r="D151" s="6">
        <v>557547.30999999994</v>
      </c>
      <c r="E151" s="6">
        <f t="shared" si="37"/>
        <v>2670092.69</v>
      </c>
      <c r="F151" s="31">
        <v>854</v>
      </c>
      <c r="G151" s="37">
        <f t="shared" si="28"/>
        <v>3126.5722365339579</v>
      </c>
      <c r="H151" s="6"/>
      <c r="I151" s="6">
        <f>passif!D151</f>
        <v>3968461.83</v>
      </c>
      <c r="J151" s="6">
        <f>actif!D151</f>
        <v>3094660.12</v>
      </c>
      <c r="K151" s="6">
        <f t="shared" si="38"/>
        <v>873801.71</v>
      </c>
      <c r="L151" s="31">
        <f t="shared" si="39"/>
        <v>854</v>
      </c>
      <c r="M151" s="37">
        <f t="shared" si="36"/>
        <v>1023.1870140515222</v>
      </c>
      <c r="N151" s="6"/>
      <c r="O151" s="25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6"/>
      <c r="AK151" s="6"/>
    </row>
    <row r="152" spans="1:37" ht="14.1" customHeight="1" x14ac:dyDescent="0.25">
      <c r="A152" s="1" t="s">
        <v>281</v>
      </c>
      <c r="B152" s="1" t="s">
        <v>282</v>
      </c>
      <c r="C152" s="6">
        <v>4335000</v>
      </c>
      <c r="D152" s="6">
        <v>1933957.3499999999</v>
      </c>
      <c r="E152" s="6">
        <f t="shared" si="37"/>
        <v>2401042.6500000004</v>
      </c>
      <c r="F152" s="31">
        <v>1212</v>
      </c>
      <c r="G152" s="37">
        <f t="shared" si="28"/>
        <v>1981.0582920792083</v>
      </c>
      <c r="H152" s="6"/>
      <c r="I152" s="6">
        <f>passif!D152</f>
        <v>4926748.9400000004</v>
      </c>
      <c r="J152" s="6">
        <f>actif!D152</f>
        <v>2640030.2799999998</v>
      </c>
      <c r="K152" s="6">
        <f t="shared" si="38"/>
        <v>2286718.6600000006</v>
      </c>
      <c r="L152" s="31">
        <f t="shared" si="39"/>
        <v>1212</v>
      </c>
      <c r="M152" s="37">
        <f t="shared" si="36"/>
        <v>1886.7315676567662</v>
      </c>
      <c r="N152" s="6"/>
      <c r="O152" s="25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6"/>
      <c r="AK152" s="6"/>
    </row>
    <row r="153" spans="1:37" ht="14.1" customHeight="1" x14ac:dyDescent="0.25">
      <c r="A153" s="1" t="s">
        <v>283</v>
      </c>
      <c r="B153" s="1" t="s">
        <v>284</v>
      </c>
      <c r="C153" s="6">
        <v>3239015.24</v>
      </c>
      <c r="D153" s="6">
        <v>1843465.33</v>
      </c>
      <c r="E153" s="6">
        <f t="shared" si="37"/>
        <v>1395549.9100000001</v>
      </c>
      <c r="F153" s="31">
        <v>1026</v>
      </c>
      <c r="G153" s="37">
        <f t="shared" si="28"/>
        <v>1360.1850974658871</v>
      </c>
      <c r="H153" s="6"/>
      <c r="I153" s="6">
        <f>passif!D153</f>
        <v>3766451.4899999998</v>
      </c>
      <c r="J153" s="6">
        <f>actif!D153</f>
        <v>3375556.18</v>
      </c>
      <c r="K153" s="6">
        <f t="shared" si="38"/>
        <v>390895.30999999959</v>
      </c>
      <c r="L153" s="31">
        <f t="shared" si="39"/>
        <v>1026</v>
      </c>
      <c r="M153" s="37">
        <f t="shared" si="36"/>
        <v>380.98958089668577</v>
      </c>
      <c r="N153" s="6"/>
      <c r="O153" s="25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6"/>
      <c r="AK153" s="6"/>
    </row>
    <row r="154" spans="1:37" ht="14.1" customHeight="1" x14ac:dyDescent="0.25">
      <c r="A154" s="1" t="s">
        <v>285</v>
      </c>
      <c r="B154" s="1" t="s">
        <v>286</v>
      </c>
      <c r="C154" s="6">
        <v>7915800</v>
      </c>
      <c r="D154" s="6">
        <v>137776.66999999998</v>
      </c>
      <c r="E154" s="6">
        <f t="shared" si="37"/>
        <v>7778023.3300000001</v>
      </c>
      <c r="F154" s="31">
        <v>1426</v>
      </c>
      <c r="G154" s="37">
        <f t="shared" si="28"/>
        <v>5454.4343127629736</v>
      </c>
      <c r="H154" s="6"/>
      <c r="I154" s="6">
        <f>passif!D154</f>
        <v>9151956.7999999989</v>
      </c>
      <c r="J154" s="6">
        <f>actif!D154</f>
        <v>2712074.06</v>
      </c>
      <c r="K154" s="6">
        <f t="shared" si="38"/>
        <v>6439882.7399999984</v>
      </c>
      <c r="L154" s="31">
        <f t="shared" si="39"/>
        <v>1426</v>
      </c>
      <c r="M154" s="37">
        <f t="shared" si="36"/>
        <v>4516.0468022440382</v>
      </c>
      <c r="N154" s="6"/>
      <c r="O154" s="25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6"/>
      <c r="AK154" s="6"/>
    </row>
    <row r="155" spans="1:37" ht="14.1" customHeight="1" x14ac:dyDescent="0.25">
      <c r="A155" s="1" t="s">
        <v>287</v>
      </c>
      <c r="B155" s="1" t="s">
        <v>288</v>
      </c>
      <c r="C155" s="6">
        <v>3237639.65</v>
      </c>
      <c r="D155" s="6">
        <v>1035791.3499999999</v>
      </c>
      <c r="E155" s="6">
        <f t="shared" si="37"/>
        <v>2201848.2999999998</v>
      </c>
      <c r="F155" s="31">
        <v>1223</v>
      </c>
      <c r="G155" s="37">
        <f t="shared" si="28"/>
        <v>1800.3665576451347</v>
      </c>
      <c r="H155" s="6"/>
      <c r="I155" s="6">
        <f>passif!D155</f>
        <v>3640402.45</v>
      </c>
      <c r="J155" s="6">
        <f>actif!D155</f>
        <v>2891959.76</v>
      </c>
      <c r="K155" s="6">
        <f t="shared" si="38"/>
        <v>748442.69000000041</v>
      </c>
      <c r="L155" s="31">
        <f t="shared" si="39"/>
        <v>1223</v>
      </c>
      <c r="M155" s="37">
        <f t="shared" si="36"/>
        <v>611.97276369583028</v>
      </c>
      <c r="N155" s="6"/>
      <c r="O155" s="25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6"/>
      <c r="AK155" s="6"/>
    </row>
    <row r="156" spans="1:37" ht="14.1" customHeight="1" x14ac:dyDescent="0.25">
      <c r="A156" s="1" t="s">
        <v>289</v>
      </c>
      <c r="B156" s="1" t="s">
        <v>290</v>
      </c>
      <c r="C156" s="6">
        <v>4222370.1399999997</v>
      </c>
      <c r="D156" s="6">
        <v>1393558.59</v>
      </c>
      <c r="E156" s="6">
        <f t="shared" si="37"/>
        <v>2828811.55</v>
      </c>
      <c r="F156" s="31">
        <v>1301</v>
      </c>
      <c r="G156" s="37">
        <f t="shared" si="28"/>
        <v>2174.3363182167564</v>
      </c>
      <c r="H156" s="6"/>
      <c r="I156" s="6">
        <f>passif!D156</f>
        <v>4693332.0699999994</v>
      </c>
      <c r="J156" s="6">
        <f>actif!D156</f>
        <v>3405247.96</v>
      </c>
      <c r="K156" s="6">
        <f t="shared" si="38"/>
        <v>1288084.1099999994</v>
      </c>
      <c r="L156" s="31">
        <f t="shared" si="39"/>
        <v>1301</v>
      </c>
      <c r="M156" s="37">
        <f t="shared" si="36"/>
        <v>990.07233666410411</v>
      </c>
      <c r="N156" s="6"/>
      <c r="O156" s="25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6"/>
      <c r="AK156" s="6"/>
    </row>
    <row r="157" spans="1:37" ht="14.1" customHeight="1" x14ac:dyDescent="0.25">
      <c r="C157" s="6"/>
      <c r="D157" s="6"/>
      <c r="E157" s="6"/>
      <c r="H157" s="6"/>
      <c r="I157" s="6"/>
      <c r="J157" s="6"/>
      <c r="K157" s="6"/>
      <c r="L157" s="31"/>
      <c r="M157" s="37"/>
      <c r="N157" s="6"/>
      <c r="O157" s="25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6"/>
      <c r="AK157" s="6"/>
    </row>
    <row r="158" spans="1:37" s="8" customFormat="1" ht="14.1" customHeight="1" x14ac:dyDescent="0.25">
      <c r="B158" s="8" t="s">
        <v>291</v>
      </c>
      <c r="C158" s="10">
        <f>SUM(C12:C30,C33:C50,C53:C77,C80:C107,C110:C126,C129:C145,C148:C156)</f>
        <v>1505998744.1799998</v>
      </c>
      <c r="D158" s="10">
        <f>SUM(D12:D30,D33:D50,D53:D77,D80:D107,D110:D126,D129:D145,D148:D156)</f>
        <v>553761917.95000017</v>
      </c>
      <c r="E158" s="10">
        <f>SUM(E12:E30,E33:E50,E53:E77,E80:E107,E110:E126,E129:E145,E148:E156)</f>
        <v>952236826.2300005</v>
      </c>
      <c r="F158" s="31">
        <f>SUM(F12:F30,F33:F50,F53:F77,F80:F107,F110:F126,F129:F145,F148:F156)</f>
        <v>325318</v>
      </c>
      <c r="G158" s="31">
        <f>E158/F158</f>
        <v>2927.0954150400548</v>
      </c>
      <c r="H158" s="10"/>
      <c r="I158" s="10">
        <f>SUM(I12:I30,I33:I50,I53:I77,I80:I107,I110:I126,I129:I145,I148:I156)</f>
        <v>1879618240.7200005</v>
      </c>
      <c r="J158" s="10">
        <f>SUM(J12:J30,J33:J50,J53:J77,J80:J107,J110:J126,J129:J145,J148:J156)</f>
        <v>1227641674.96</v>
      </c>
      <c r="K158" s="10">
        <f>SUM(K12:K30,K33:K50,K53:K77,K80:K107,K110:K126,K129:K145,K148:K156)</f>
        <v>651976565.76000011</v>
      </c>
      <c r="L158" s="31">
        <f>SUM(L12:L30,L33:L50,L53:L77,L80:L107,L110:L126,L129:L145,L148:L156)</f>
        <v>325318</v>
      </c>
      <c r="M158" s="31">
        <f>K158/L158</f>
        <v>2004.1207856927685</v>
      </c>
      <c r="N158" s="10"/>
      <c r="O158" s="25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10"/>
      <c r="AK158" s="10"/>
    </row>
    <row r="159" spans="1:37" ht="14.1" customHeight="1" x14ac:dyDescent="0.25">
      <c r="C159" s="6"/>
      <c r="D159" s="6"/>
      <c r="E159" s="6"/>
      <c r="H159" s="6"/>
      <c r="I159" s="6"/>
      <c r="J159" s="6"/>
      <c r="K159" s="6"/>
      <c r="L159" s="31"/>
      <c r="M159" s="37"/>
      <c r="N159" s="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6"/>
      <c r="AK159" s="6"/>
    </row>
    <row r="160" spans="1:37" ht="14.1" customHeight="1" x14ac:dyDescent="0.25">
      <c r="C160" s="6"/>
      <c r="D160" s="6"/>
      <c r="E160" s="6"/>
      <c r="H160" s="6"/>
      <c r="I160" s="6"/>
      <c r="J160" s="6"/>
      <c r="K160" s="6"/>
      <c r="L160" s="31"/>
      <c r="M160" s="37"/>
      <c r="N160" s="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6"/>
      <c r="AK160" s="6"/>
    </row>
    <row r="161" spans="3:37" ht="14.1" customHeight="1" x14ac:dyDescent="0.25">
      <c r="C161" s="6"/>
      <c r="D161" s="6"/>
      <c r="E161" s="6"/>
      <c r="H161" s="6"/>
      <c r="I161" s="6"/>
      <c r="J161" s="6"/>
      <c r="K161" s="6"/>
      <c r="L161" s="31"/>
      <c r="M161" s="37"/>
      <c r="N161" s="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6"/>
      <c r="AK161" s="6"/>
    </row>
    <row r="162" spans="3:37" ht="14.1" customHeight="1" x14ac:dyDescent="0.25">
      <c r="C162" s="6"/>
      <c r="D162" s="6"/>
      <c r="E162" s="6"/>
      <c r="H162" s="6"/>
      <c r="I162" s="6"/>
      <c r="J162" s="6"/>
      <c r="K162" s="6"/>
      <c r="L162" s="31"/>
      <c r="M162" s="37"/>
      <c r="N162" s="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6"/>
      <c r="AK162" s="6"/>
    </row>
    <row r="163" spans="3:37" ht="14.1" customHeight="1" x14ac:dyDescent="0.25">
      <c r="C163" s="6"/>
      <c r="D163" s="6"/>
      <c r="E163" s="6"/>
      <c r="H163" s="6"/>
      <c r="I163" s="6"/>
      <c r="J163" s="6"/>
      <c r="K163" s="6"/>
      <c r="L163" s="31"/>
      <c r="M163" s="37"/>
      <c r="N163" s="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6"/>
      <c r="AK163" s="6"/>
    </row>
    <row r="164" spans="3:37" ht="14.1" customHeight="1" x14ac:dyDescent="0.25">
      <c r="C164" s="6"/>
      <c r="D164" s="6"/>
      <c r="E164" s="6"/>
      <c r="H164" s="6"/>
      <c r="I164" s="6"/>
      <c r="J164" s="6"/>
      <c r="K164" s="6"/>
      <c r="L164" s="31"/>
      <c r="M164" s="37"/>
      <c r="N164" s="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6"/>
      <c r="AK164" s="6"/>
    </row>
    <row r="165" spans="3:37" ht="14.1" customHeight="1" x14ac:dyDescent="0.25">
      <c r="C165" s="6"/>
      <c r="D165" s="6"/>
      <c r="E165" s="6"/>
      <c r="H165" s="6"/>
      <c r="I165" s="6"/>
      <c r="J165" s="6"/>
      <c r="K165" s="6"/>
      <c r="L165" s="31"/>
      <c r="M165" s="37"/>
      <c r="N165" s="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6"/>
      <c r="AK165" s="6"/>
    </row>
    <row r="166" spans="3:37" ht="14.1" customHeight="1" x14ac:dyDescent="0.25">
      <c r="C166" s="6"/>
      <c r="D166" s="6"/>
      <c r="E166" s="6"/>
      <c r="H166" s="6"/>
      <c r="I166" s="6"/>
      <c r="J166" s="6"/>
      <c r="K166" s="6"/>
      <c r="L166" s="31"/>
      <c r="M166" s="37"/>
      <c r="N166" s="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6"/>
      <c r="AK166" s="6"/>
    </row>
    <row r="167" spans="3:37" ht="14.1" customHeight="1" x14ac:dyDescent="0.25">
      <c r="C167" s="6"/>
      <c r="D167" s="6"/>
      <c r="E167" s="6"/>
      <c r="H167" s="6"/>
      <c r="I167" s="6"/>
      <c r="J167" s="6"/>
      <c r="K167" s="6"/>
      <c r="L167" s="31"/>
      <c r="M167" s="37"/>
      <c r="N167" s="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6"/>
      <c r="AK167" s="6"/>
    </row>
    <row r="168" spans="3:37" ht="14.1" customHeight="1" x14ac:dyDescent="0.25">
      <c r="C168" s="6"/>
      <c r="D168" s="6"/>
      <c r="E168" s="6"/>
      <c r="H168" s="6"/>
      <c r="I168" s="6"/>
      <c r="J168" s="6"/>
      <c r="K168" s="6"/>
      <c r="L168" s="31"/>
      <c r="M168" s="37"/>
      <c r="N168" s="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6"/>
      <c r="AK168" s="6"/>
    </row>
    <row r="169" spans="3:37" ht="14.1" customHeight="1" x14ac:dyDescent="0.25">
      <c r="C169" s="6"/>
      <c r="D169" s="6"/>
      <c r="E169" s="6"/>
      <c r="H169" s="6"/>
      <c r="I169" s="6"/>
      <c r="J169" s="6"/>
      <c r="K169" s="6"/>
      <c r="L169" s="31"/>
      <c r="M169" s="37"/>
      <c r="N169" s="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6"/>
      <c r="AK169" s="6"/>
    </row>
    <row r="170" spans="3:37" ht="14.1" customHeight="1" x14ac:dyDescent="0.25">
      <c r="C170" s="6"/>
      <c r="D170" s="6"/>
      <c r="E170" s="6"/>
      <c r="H170" s="6"/>
      <c r="I170" s="6"/>
      <c r="J170" s="6"/>
      <c r="K170" s="6"/>
      <c r="L170" s="31"/>
      <c r="M170" s="37"/>
      <c r="N170" s="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6"/>
      <c r="AK170" s="6"/>
    </row>
    <row r="171" spans="3:37" ht="14.1" customHeight="1" x14ac:dyDescent="0.25">
      <c r="C171" s="6"/>
      <c r="D171" s="6"/>
      <c r="E171" s="6"/>
      <c r="H171" s="6"/>
      <c r="I171" s="6"/>
      <c r="J171" s="6"/>
      <c r="K171" s="6"/>
      <c r="L171" s="31"/>
      <c r="M171" s="37"/>
      <c r="N171" s="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6"/>
      <c r="AK171" s="6"/>
    </row>
    <row r="172" spans="3:37" ht="14.1" customHeight="1" x14ac:dyDescent="0.25">
      <c r="C172" s="6"/>
      <c r="D172" s="6"/>
      <c r="E172" s="6"/>
      <c r="H172" s="6"/>
      <c r="I172" s="6"/>
      <c r="J172" s="6"/>
      <c r="K172" s="6"/>
      <c r="L172" s="31"/>
      <c r="M172" s="37"/>
      <c r="N172" s="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6"/>
      <c r="AK172" s="6"/>
    </row>
    <row r="173" spans="3:37" ht="14.1" customHeight="1" x14ac:dyDescent="0.25">
      <c r="C173" s="6"/>
      <c r="D173" s="6"/>
      <c r="E173" s="6"/>
      <c r="H173" s="6"/>
      <c r="I173" s="6"/>
      <c r="J173" s="6"/>
      <c r="K173" s="6"/>
      <c r="L173" s="31"/>
      <c r="M173" s="37"/>
      <c r="N173" s="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6"/>
      <c r="AK173" s="6"/>
    </row>
    <row r="174" spans="3:37" ht="14.1" customHeight="1" x14ac:dyDescent="0.25">
      <c r="C174" s="6"/>
      <c r="D174" s="6"/>
      <c r="E174" s="6"/>
      <c r="H174" s="6"/>
      <c r="I174" s="6"/>
      <c r="J174" s="6"/>
      <c r="K174" s="6"/>
      <c r="L174" s="31"/>
      <c r="M174" s="37"/>
      <c r="N174" s="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6"/>
      <c r="AK174" s="6"/>
    </row>
    <row r="175" spans="3:37" ht="14.1" customHeight="1" x14ac:dyDescent="0.25">
      <c r="C175" s="6"/>
      <c r="D175" s="6"/>
      <c r="E175" s="6"/>
      <c r="H175" s="6"/>
      <c r="I175" s="6"/>
      <c r="J175" s="6"/>
      <c r="K175" s="6"/>
      <c r="L175" s="31"/>
      <c r="M175" s="37"/>
      <c r="N175" s="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6"/>
      <c r="AK175" s="6"/>
    </row>
    <row r="176" spans="3:37" ht="14.1" customHeight="1" x14ac:dyDescent="0.25">
      <c r="C176" s="6"/>
      <c r="D176" s="6"/>
      <c r="E176" s="6"/>
      <c r="H176" s="6"/>
      <c r="I176" s="6"/>
      <c r="J176" s="6"/>
      <c r="K176" s="6"/>
      <c r="L176" s="31"/>
      <c r="M176" s="37"/>
      <c r="N176" s="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6"/>
      <c r="AK176" s="6"/>
    </row>
    <row r="177" spans="3:37" ht="14.1" customHeight="1" x14ac:dyDescent="0.25">
      <c r="C177" s="6"/>
      <c r="D177" s="6"/>
      <c r="E177" s="6"/>
      <c r="H177" s="6"/>
      <c r="I177" s="6"/>
      <c r="J177" s="6"/>
      <c r="K177" s="6"/>
      <c r="L177" s="31"/>
      <c r="M177" s="37"/>
      <c r="N177" s="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6"/>
      <c r="AK177" s="6"/>
    </row>
    <row r="178" spans="3:37" ht="14.1" customHeight="1" x14ac:dyDescent="0.25">
      <c r="C178" s="6"/>
      <c r="D178" s="6"/>
      <c r="E178" s="6"/>
      <c r="H178" s="6"/>
      <c r="I178" s="6"/>
      <c r="J178" s="6"/>
      <c r="K178" s="6"/>
      <c r="L178" s="31"/>
      <c r="M178" s="37"/>
      <c r="N178" s="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6"/>
      <c r="AK178" s="6"/>
    </row>
    <row r="179" spans="3:37" ht="14.1" customHeight="1" x14ac:dyDescent="0.25">
      <c r="C179" s="6"/>
      <c r="D179" s="6"/>
      <c r="E179" s="6"/>
      <c r="H179" s="6"/>
      <c r="I179" s="6"/>
      <c r="J179" s="6"/>
      <c r="K179" s="6"/>
      <c r="L179" s="31"/>
      <c r="M179" s="37"/>
      <c r="N179" s="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6"/>
      <c r="AK179" s="6"/>
    </row>
    <row r="180" spans="3:37" ht="14.1" customHeight="1" x14ac:dyDescent="0.25">
      <c r="C180" s="6"/>
      <c r="D180" s="6"/>
      <c r="E180" s="6"/>
      <c r="H180" s="6"/>
      <c r="I180" s="6"/>
      <c r="J180" s="6"/>
      <c r="K180" s="6"/>
      <c r="L180" s="31"/>
      <c r="M180" s="37"/>
      <c r="N180" s="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6"/>
      <c r="AK180" s="6"/>
    </row>
    <row r="181" spans="3:37" ht="14.1" customHeight="1" x14ac:dyDescent="0.25">
      <c r="C181" s="6"/>
      <c r="D181" s="6"/>
      <c r="E181" s="6"/>
      <c r="H181" s="6"/>
      <c r="I181" s="6"/>
      <c r="J181" s="6"/>
      <c r="K181" s="6"/>
      <c r="L181" s="31"/>
      <c r="M181" s="37"/>
      <c r="N181" s="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6"/>
      <c r="AK181" s="6"/>
    </row>
    <row r="182" spans="3:37" ht="14.1" customHeight="1" x14ac:dyDescent="0.25">
      <c r="C182" s="6"/>
      <c r="D182" s="6"/>
      <c r="E182" s="6"/>
      <c r="H182" s="6"/>
      <c r="I182" s="6"/>
      <c r="J182" s="6"/>
      <c r="K182" s="6"/>
      <c r="L182" s="31"/>
      <c r="M182" s="37"/>
      <c r="N182" s="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6"/>
      <c r="AK182" s="6"/>
    </row>
    <row r="183" spans="3:37" ht="14.1" customHeight="1" x14ac:dyDescent="0.25">
      <c r="C183" s="6"/>
      <c r="D183" s="6"/>
      <c r="E183" s="6"/>
      <c r="H183" s="6"/>
      <c r="I183" s="6"/>
      <c r="J183" s="6"/>
      <c r="K183" s="6"/>
      <c r="L183" s="31"/>
      <c r="M183" s="37"/>
      <c r="N183" s="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6"/>
      <c r="AK183" s="6"/>
    </row>
    <row r="184" spans="3:37" ht="14.1" customHeight="1" x14ac:dyDescent="0.25">
      <c r="C184" s="6"/>
      <c r="D184" s="6"/>
      <c r="E184" s="6"/>
      <c r="H184" s="6"/>
      <c r="I184" s="6"/>
      <c r="J184" s="6"/>
      <c r="K184" s="6"/>
      <c r="L184" s="31"/>
      <c r="M184" s="37"/>
      <c r="N184" s="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6"/>
      <c r="AK184" s="6"/>
    </row>
    <row r="185" spans="3:37" ht="14.1" customHeight="1" x14ac:dyDescent="0.25">
      <c r="C185" s="6"/>
      <c r="D185" s="6"/>
      <c r="E185" s="6"/>
      <c r="H185" s="6"/>
      <c r="I185" s="6"/>
      <c r="J185" s="6"/>
      <c r="K185" s="6"/>
      <c r="L185" s="31"/>
      <c r="M185" s="37"/>
      <c r="N185" s="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6"/>
      <c r="AK185" s="6"/>
    </row>
    <row r="186" spans="3:37" ht="14.1" customHeight="1" x14ac:dyDescent="0.25">
      <c r="C186" s="6"/>
      <c r="D186" s="6"/>
      <c r="E186" s="6"/>
      <c r="H186" s="6"/>
      <c r="I186" s="6"/>
      <c r="J186" s="6"/>
      <c r="K186" s="6"/>
      <c r="L186" s="31"/>
      <c r="M186" s="37"/>
      <c r="N186" s="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6"/>
      <c r="AK186" s="6"/>
    </row>
    <row r="187" spans="3:37" ht="14.1" customHeight="1" x14ac:dyDescent="0.25">
      <c r="C187" s="6"/>
      <c r="D187" s="6"/>
      <c r="E187" s="6"/>
      <c r="H187" s="6"/>
      <c r="I187" s="6"/>
      <c r="J187" s="6"/>
      <c r="K187" s="6"/>
      <c r="L187" s="31"/>
      <c r="M187" s="37"/>
      <c r="N187" s="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6"/>
      <c r="AK187" s="6"/>
    </row>
    <row r="188" spans="3:37" ht="14.1" customHeight="1" x14ac:dyDescent="0.25">
      <c r="C188" s="6"/>
      <c r="D188" s="6"/>
      <c r="E188" s="6"/>
      <c r="H188" s="6"/>
      <c r="I188" s="6"/>
      <c r="J188" s="6"/>
      <c r="K188" s="6"/>
      <c r="L188" s="31"/>
      <c r="M188" s="37"/>
      <c r="N188" s="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6"/>
      <c r="AK188" s="6"/>
    </row>
    <row r="189" spans="3:37" ht="14.1" customHeight="1" x14ac:dyDescent="0.25">
      <c r="C189" s="6"/>
      <c r="D189" s="6"/>
      <c r="E189" s="6"/>
      <c r="H189" s="6"/>
      <c r="I189" s="6"/>
      <c r="J189" s="6"/>
      <c r="K189" s="6"/>
      <c r="L189" s="31"/>
      <c r="M189" s="37"/>
      <c r="N189" s="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6"/>
      <c r="AK189" s="6"/>
    </row>
    <row r="190" spans="3:37" ht="14.1" customHeight="1" x14ac:dyDescent="0.25">
      <c r="C190" s="6"/>
      <c r="D190" s="6"/>
      <c r="E190" s="6"/>
      <c r="H190" s="6"/>
      <c r="I190" s="6"/>
      <c r="J190" s="6"/>
      <c r="K190" s="6"/>
      <c r="L190" s="31"/>
      <c r="M190" s="37"/>
      <c r="N190" s="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6"/>
      <c r="AK190" s="6"/>
    </row>
    <row r="191" spans="3:37" ht="14.1" customHeight="1" x14ac:dyDescent="0.25">
      <c r="C191" s="6"/>
      <c r="D191" s="6"/>
      <c r="E191" s="6"/>
      <c r="H191" s="6"/>
      <c r="I191" s="6"/>
      <c r="J191" s="6"/>
      <c r="K191" s="6"/>
      <c r="L191" s="31"/>
      <c r="M191" s="37"/>
      <c r="N191" s="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6"/>
      <c r="AK191" s="6"/>
    </row>
    <row r="192" spans="3:37" ht="14.1" customHeight="1" x14ac:dyDescent="0.25">
      <c r="C192" s="6"/>
      <c r="D192" s="6"/>
      <c r="E192" s="6"/>
      <c r="H192" s="6"/>
      <c r="I192" s="6"/>
      <c r="J192" s="6"/>
      <c r="K192" s="6"/>
      <c r="L192" s="31"/>
      <c r="M192" s="37"/>
      <c r="N192" s="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6"/>
      <c r="AK192" s="6"/>
    </row>
    <row r="193" spans="3:37" ht="14.1" customHeight="1" x14ac:dyDescent="0.25">
      <c r="C193" s="6"/>
      <c r="D193" s="6"/>
      <c r="E193" s="6"/>
      <c r="H193" s="6"/>
      <c r="I193" s="6"/>
      <c r="J193" s="6"/>
      <c r="K193" s="6"/>
      <c r="L193" s="31"/>
      <c r="M193" s="37"/>
      <c r="N193" s="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6"/>
      <c r="AK193" s="6"/>
    </row>
    <row r="194" spans="3:37" ht="14.1" customHeight="1" x14ac:dyDescent="0.25">
      <c r="C194" s="6"/>
      <c r="D194" s="6"/>
      <c r="E194" s="6"/>
      <c r="H194" s="6"/>
      <c r="I194" s="6"/>
      <c r="J194" s="6"/>
      <c r="K194" s="6"/>
      <c r="L194" s="31"/>
      <c r="M194" s="37"/>
      <c r="N194" s="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6"/>
      <c r="AK194" s="6"/>
    </row>
    <row r="195" spans="3:37" ht="14.1" customHeight="1" x14ac:dyDescent="0.25">
      <c r="C195" s="6"/>
      <c r="D195" s="6"/>
      <c r="E195" s="6"/>
      <c r="H195" s="6"/>
      <c r="I195" s="6"/>
      <c r="J195" s="6"/>
      <c r="K195" s="6"/>
      <c r="L195" s="31"/>
      <c r="M195" s="37"/>
      <c r="N195" s="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6"/>
      <c r="AK195" s="6"/>
    </row>
    <row r="196" spans="3:37" ht="14.1" customHeight="1" x14ac:dyDescent="0.25">
      <c r="C196" s="6"/>
      <c r="D196" s="6"/>
      <c r="E196" s="6"/>
      <c r="H196" s="6"/>
      <c r="I196" s="6"/>
      <c r="J196" s="6"/>
      <c r="K196" s="6"/>
      <c r="L196" s="31"/>
      <c r="M196" s="37"/>
      <c r="N196" s="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6"/>
      <c r="AK196" s="6"/>
    </row>
    <row r="197" spans="3:37" ht="14.1" customHeight="1" x14ac:dyDescent="0.25">
      <c r="C197" s="6"/>
      <c r="D197" s="6"/>
      <c r="E197" s="6"/>
      <c r="H197" s="6"/>
      <c r="I197" s="6"/>
      <c r="J197" s="6"/>
      <c r="K197" s="6"/>
      <c r="L197" s="31"/>
      <c r="M197" s="37"/>
      <c r="N197" s="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6"/>
      <c r="AK197" s="6"/>
    </row>
    <row r="198" spans="3:37" ht="14.1" customHeight="1" x14ac:dyDescent="0.25">
      <c r="C198" s="6"/>
      <c r="D198" s="6"/>
      <c r="E198" s="6"/>
      <c r="H198" s="6"/>
      <c r="I198" s="6"/>
      <c r="J198" s="6"/>
      <c r="K198" s="6"/>
      <c r="L198" s="31"/>
      <c r="M198" s="37"/>
      <c r="N198" s="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6"/>
      <c r="AK198" s="6"/>
    </row>
    <row r="199" spans="3:37" ht="14.1" customHeight="1" x14ac:dyDescent="0.25">
      <c r="C199" s="6"/>
      <c r="D199" s="6"/>
      <c r="E199" s="6"/>
      <c r="H199" s="6"/>
      <c r="I199" s="6"/>
      <c r="J199" s="6"/>
      <c r="K199" s="6"/>
      <c r="L199" s="31"/>
      <c r="M199" s="37"/>
      <c r="N199" s="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6"/>
      <c r="AK199" s="6"/>
    </row>
    <row r="200" spans="3:37" ht="14.1" customHeight="1" x14ac:dyDescent="0.25">
      <c r="C200" s="6"/>
      <c r="D200" s="6"/>
      <c r="E200" s="6"/>
      <c r="H200" s="6"/>
      <c r="I200" s="6"/>
      <c r="J200" s="6"/>
      <c r="K200" s="6"/>
      <c r="L200" s="31"/>
      <c r="M200" s="37"/>
      <c r="N200" s="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6"/>
      <c r="AK200" s="6"/>
    </row>
    <row r="201" spans="3:37" ht="14.1" customHeight="1" x14ac:dyDescent="0.25">
      <c r="C201" s="6"/>
      <c r="D201" s="6"/>
      <c r="E201" s="6"/>
      <c r="H201" s="6"/>
      <c r="I201" s="6"/>
      <c r="J201" s="6"/>
      <c r="K201" s="6"/>
      <c r="L201" s="31"/>
      <c r="M201" s="37"/>
      <c r="N201" s="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6"/>
      <c r="AK201" s="6"/>
    </row>
    <row r="202" spans="3:37" ht="14.1" customHeight="1" x14ac:dyDescent="0.25">
      <c r="C202" s="6"/>
      <c r="D202" s="6"/>
      <c r="E202" s="6"/>
      <c r="H202" s="6"/>
      <c r="I202" s="6"/>
      <c r="J202" s="6"/>
      <c r="K202" s="6"/>
      <c r="L202" s="31"/>
      <c r="M202" s="37"/>
      <c r="N202" s="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6"/>
      <c r="AK202" s="6"/>
    </row>
    <row r="203" spans="3:37" ht="14.1" customHeight="1" x14ac:dyDescent="0.25">
      <c r="C203" s="6"/>
      <c r="D203" s="6"/>
      <c r="E203" s="6"/>
      <c r="H203" s="6"/>
      <c r="I203" s="6"/>
      <c r="J203" s="6"/>
      <c r="K203" s="6"/>
      <c r="L203" s="31"/>
      <c r="M203" s="37"/>
      <c r="N203" s="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6"/>
      <c r="AK203" s="6"/>
    </row>
    <row r="204" spans="3:37" ht="14.1" customHeight="1" x14ac:dyDescent="0.25">
      <c r="C204" s="6"/>
      <c r="D204" s="6"/>
      <c r="E204" s="6"/>
      <c r="H204" s="6"/>
      <c r="I204" s="6"/>
      <c r="J204" s="6"/>
      <c r="K204" s="6"/>
      <c r="L204" s="31"/>
      <c r="M204" s="37"/>
      <c r="N204" s="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6"/>
      <c r="AK204" s="6"/>
    </row>
    <row r="205" spans="3:37" ht="14.1" customHeight="1" x14ac:dyDescent="0.25">
      <c r="C205" s="6"/>
      <c r="D205" s="6"/>
      <c r="E205" s="6"/>
      <c r="H205" s="6"/>
      <c r="I205" s="6"/>
      <c r="J205" s="6"/>
      <c r="K205" s="6"/>
      <c r="L205" s="31"/>
      <c r="M205" s="37"/>
      <c r="N205" s="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6"/>
      <c r="AK205" s="6"/>
    </row>
  </sheetData>
  <mergeCells count="8">
    <mergeCell ref="C5:G5"/>
    <mergeCell ref="I5:M5"/>
    <mergeCell ref="C1:F1"/>
    <mergeCell ref="I1:L1"/>
    <mergeCell ref="C2:F2"/>
    <mergeCell ref="I2:L2"/>
    <mergeCell ref="C3:F3"/>
    <mergeCell ref="I3:L3"/>
  </mergeCells>
  <pageMargins left="0.19685039370078741" right="0.19685039370078741" top="0.39370078740157483" bottom="0.78740157480314965" header="0.31496062992125984" footer="0.35433070866141736"/>
  <pageSetup paperSize="9" orientation="landscape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colBreaks count="1" manualBreakCount="1">
    <brk id="8" max="1048575" man="1"/>
  </colBreaks>
  <ignoredErrors>
    <ignoredError sqref="A31:A46 A12:A13 E107 A127:N128 A78:N79 A108:N109 H126 A76:B77 E76:E77 G76:H77 K76:K77 A80:B84 E80:E84 H107 G80:H84 K107 K80:K84 N107 A110:B125 E110:E125 G110:H125 N126 K110:K125 A147:N147 A129:B134 E129:E134 G129:H134 K129:K134 A159:N160 A148:B156 E148:E156 G148:H156 K148:K156 A146:E146 K146:N146 M76:N77 M80:N84 M110:N125 M129:N134 M148:N156 A162:N204 A161:I161 L161:N161 A26:A27 A15:A19 A20:A21 A22:A25 A85:B85 E85 G85:H85 K85 M85:N85 A135:B145 E135:E145 G135:H145 K135:K145 M135:N145 A14 P127:P128 P78:P79 P108:P109 P107 P126 P147 A157:N158 P157:P158 P146 P76:P77 P80:P84 P110:P125 P129:P134 P148:P156 P85 P135:P145 P159:P160 P162:P204 P161 A51:A75 A47:A49 A99:B104 E99:E104 G99:H104 K99:K104 M99:N104 P99:P104 A96:B98 E96:E98 G96:H98 K96:K98 M96:N98 P96:P98 A86:B95 E86:E95 G86:H95 K86:K95 M86:N95 P86:P95 G146:H146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205"/>
  <sheetViews>
    <sheetView showGridLines="0" zoomScaleNormal="100" workbookViewId="0">
      <pane xSplit="2" ySplit="10" topLeftCell="C11" activePane="bottomRight" state="frozen"/>
      <selection activeCell="X4" sqref="X1:X1048576"/>
      <selection pane="topRight" activeCell="X4" sqref="X1:X1048576"/>
      <selection pane="bottomLeft" activeCell="X4" sqref="X1:X1048576"/>
      <selection pane="bottomRight"/>
    </sheetView>
  </sheetViews>
  <sheetFormatPr baseColWidth="10" defaultColWidth="15.7109375" defaultRowHeight="14.1" customHeight="1" x14ac:dyDescent="0.25"/>
  <cols>
    <col min="1" max="1" width="4.7109375" style="1" customWidth="1"/>
    <col min="2" max="2" width="20.7109375" style="1" customWidth="1"/>
    <col min="3" max="3" width="14.7109375" style="2" customWidth="1"/>
    <col min="4" max="9" width="14.7109375" style="1" customWidth="1"/>
    <col min="10" max="14" width="14.7109375" style="12" customWidth="1"/>
    <col min="15" max="38" width="14.7109375" style="1" customWidth="1"/>
    <col min="39" max="16384" width="15.7109375" style="1"/>
  </cols>
  <sheetData>
    <row r="1" spans="1:39" s="18" customFormat="1" ht="20.100000000000001" customHeight="1" x14ac:dyDescent="0.25">
      <c r="A1" s="16"/>
      <c r="B1" s="16"/>
      <c r="C1" s="84" t="s">
        <v>452</v>
      </c>
      <c r="D1" s="84"/>
      <c r="E1" s="84"/>
      <c r="F1" s="84"/>
      <c r="G1" s="84"/>
      <c r="H1" s="84"/>
      <c r="I1" s="84" t="s">
        <v>452</v>
      </c>
      <c r="J1" s="84"/>
      <c r="K1" s="84"/>
      <c r="L1" s="84"/>
      <c r="M1" s="84"/>
      <c r="N1" s="84"/>
      <c r="O1" s="84" t="s">
        <v>452</v>
      </c>
      <c r="P1" s="84"/>
      <c r="Q1" s="84"/>
      <c r="R1" s="84"/>
      <c r="S1" s="84"/>
      <c r="T1" s="84"/>
    </row>
    <row r="2" spans="1:39" s="18" customFormat="1" ht="5.0999999999999996" customHeight="1" x14ac:dyDescent="0.25">
      <c r="A2" s="19"/>
      <c r="B2" s="19"/>
      <c r="C2" s="86" t="s">
        <v>0</v>
      </c>
      <c r="D2" s="86"/>
      <c r="E2" s="86"/>
      <c r="F2" s="86"/>
      <c r="G2" s="86"/>
      <c r="H2" s="86"/>
      <c r="I2" s="86" t="s">
        <v>0</v>
      </c>
      <c r="J2" s="86"/>
      <c r="K2" s="86"/>
      <c r="L2" s="86"/>
      <c r="M2" s="86"/>
      <c r="N2" s="86"/>
      <c r="O2" s="86" t="s">
        <v>0</v>
      </c>
      <c r="P2" s="86"/>
      <c r="Q2" s="86"/>
      <c r="R2" s="86"/>
      <c r="S2" s="86"/>
      <c r="T2" s="86"/>
    </row>
    <row r="3" spans="1:39" s="22" customFormat="1" ht="20.100000000000001" customHeight="1" x14ac:dyDescent="0.25">
      <c r="A3" s="20"/>
      <c r="B3" s="20"/>
      <c r="C3" s="85" t="s">
        <v>394</v>
      </c>
      <c r="D3" s="85"/>
      <c r="E3" s="85"/>
      <c r="F3" s="85"/>
      <c r="G3" s="85"/>
      <c r="H3" s="85"/>
      <c r="I3" s="85" t="s">
        <v>394</v>
      </c>
      <c r="J3" s="85"/>
      <c r="K3" s="85"/>
      <c r="L3" s="85"/>
      <c r="M3" s="85"/>
      <c r="N3" s="85"/>
      <c r="O3" s="85" t="s">
        <v>394</v>
      </c>
      <c r="P3" s="85"/>
      <c r="Q3" s="85"/>
      <c r="R3" s="85"/>
      <c r="S3" s="85"/>
      <c r="T3" s="85"/>
    </row>
    <row r="5" spans="1:39" s="40" customFormat="1" ht="12.75" customHeight="1" x14ac:dyDescent="0.25">
      <c r="C5" s="41"/>
      <c r="D5" s="40">
        <v>30</v>
      </c>
      <c r="E5" s="40">
        <v>31</v>
      </c>
      <c r="F5" s="40">
        <v>32</v>
      </c>
      <c r="G5" s="40">
        <v>33</v>
      </c>
      <c r="H5" s="40">
        <v>34</v>
      </c>
      <c r="I5" s="40">
        <v>35</v>
      </c>
      <c r="J5" s="42"/>
      <c r="K5" s="42"/>
      <c r="L5" s="42"/>
      <c r="M5" s="42"/>
      <c r="N5" s="42"/>
      <c r="O5" s="40">
        <v>36</v>
      </c>
      <c r="P5" s="40">
        <v>37</v>
      </c>
      <c r="Q5" s="40">
        <v>38</v>
      </c>
      <c r="R5" s="40">
        <v>39</v>
      </c>
    </row>
    <row r="6" spans="1:39" s="40" customFormat="1" ht="14.1" customHeight="1" x14ac:dyDescent="0.25">
      <c r="C6" s="41"/>
      <c r="D6" s="40" t="s">
        <v>372</v>
      </c>
      <c r="E6" s="40" t="s">
        <v>373</v>
      </c>
      <c r="F6" s="40" t="s">
        <v>375</v>
      </c>
      <c r="G6" s="40" t="s">
        <v>377</v>
      </c>
      <c r="H6" s="40" t="s">
        <v>379</v>
      </c>
      <c r="I6" s="40" t="s">
        <v>381</v>
      </c>
      <c r="J6" s="42"/>
      <c r="K6" s="42"/>
      <c r="L6" s="42"/>
      <c r="M6" s="42"/>
      <c r="N6" s="42"/>
      <c r="O6" s="40" t="s">
        <v>387</v>
      </c>
      <c r="P6" s="40" t="s">
        <v>389</v>
      </c>
      <c r="Q6" s="40" t="s">
        <v>391</v>
      </c>
      <c r="R6" s="40" t="s">
        <v>367</v>
      </c>
    </row>
    <row r="7" spans="1:39" s="40" customFormat="1" ht="14.1" customHeight="1" x14ac:dyDescent="0.25">
      <c r="C7" s="48" t="s">
        <v>18</v>
      </c>
      <c r="D7" s="49" t="s">
        <v>371</v>
      </c>
      <c r="E7" s="49" t="s">
        <v>374</v>
      </c>
      <c r="F7" s="49" t="s">
        <v>376</v>
      </c>
      <c r="G7" s="49" t="s">
        <v>378</v>
      </c>
      <c r="H7" s="49" t="s">
        <v>380</v>
      </c>
      <c r="I7" s="49" t="s">
        <v>382</v>
      </c>
      <c r="J7" s="50" t="s">
        <v>383</v>
      </c>
      <c r="K7" s="50" t="s">
        <v>384</v>
      </c>
      <c r="L7" s="50" t="s">
        <v>385</v>
      </c>
      <c r="M7" s="50" t="s">
        <v>386</v>
      </c>
      <c r="N7" s="53"/>
      <c r="O7" s="49" t="s">
        <v>388</v>
      </c>
      <c r="P7" s="49" t="s">
        <v>390</v>
      </c>
      <c r="Q7" s="49" t="s">
        <v>392</v>
      </c>
      <c r="R7" s="49" t="s">
        <v>393</v>
      </c>
    </row>
    <row r="8" spans="1:39" s="43" customFormat="1" ht="14.1" customHeight="1" x14ac:dyDescent="0.25">
      <c r="C8" s="44"/>
      <c r="J8" s="45"/>
      <c r="K8" s="45"/>
      <c r="L8" s="45"/>
      <c r="M8" s="45"/>
      <c r="N8" s="45"/>
    </row>
    <row r="9" spans="1:39" s="44" customFormat="1" ht="14.1" customHeight="1" x14ac:dyDescent="0.25">
      <c r="B9" s="44" t="s">
        <v>34</v>
      </c>
      <c r="C9" s="46">
        <f t="shared" ref="C9:M9" si="0">SUM(C11,C32,C52,C79,C109,C128,C147)</f>
        <v>1656180587.1599998</v>
      </c>
      <c r="D9" s="46">
        <f t="shared" si="0"/>
        <v>300610278.62</v>
      </c>
      <c r="E9" s="46">
        <f t="shared" si="0"/>
        <v>263056740.90000004</v>
      </c>
      <c r="F9" s="46">
        <f t="shared" si="0"/>
        <v>20585425.429999996</v>
      </c>
      <c r="G9" s="46">
        <f t="shared" si="0"/>
        <v>111225663.09</v>
      </c>
      <c r="H9" s="46">
        <f t="shared" si="0"/>
        <v>18174.400000000001</v>
      </c>
      <c r="I9" s="46">
        <f t="shared" si="0"/>
        <v>632322130.55999994</v>
      </c>
      <c r="J9" s="47">
        <f t="shared" si="0"/>
        <v>1179193.04</v>
      </c>
      <c r="K9" s="47">
        <f t="shared" si="0"/>
        <v>369533311.41000003</v>
      </c>
      <c r="L9" s="47">
        <f t="shared" si="0"/>
        <v>261563591.91000003</v>
      </c>
      <c r="M9" s="47">
        <f t="shared" si="0"/>
        <v>46034.2</v>
      </c>
      <c r="N9" s="47"/>
      <c r="O9" s="46">
        <f>SUM(O11,O32,O52,O79,O109,O128,O147)</f>
        <v>143826565.63999999</v>
      </c>
      <c r="P9" s="46">
        <f>SUM(P11,P32,P52,P79,P109,P128,P147)</f>
        <v>11597.65</v>
      </c>
      <c r="Q9" s="46">
        <f>SUM(Q11,Q32,Q52,Q79,Q109,Q128,Q147)</f>
        <v>54250591.120000005</v>
      </c>
      <c r="R9" s="46">
        <f>SUM(R11,R32,R52,R79,R109,R128,R147)</f>
        <v>130273419.75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1:39" ht="14.1" customHeight="1" x14ac:dyDescent="0.25">
      <c r="C10" s="5"/>
      <c r="D10" s="5"/>
      <c r="E10" s="5"/>
      <c r="F10" s="5"/>
      <c r="G10" s="5"/>
      <c r="H10" s="5"/>
      <c r="I10" s="5"/>
      <c r="J10" s="9"/>
      <c r="K10" s="9"/>
      <c r="L10" s="9"/>
      <c r="M10" s="9"/>
      <c r="N10" s="9"/>
      <c r="O10" s="5"/>
      <c r="P10" s="5"/>
      <c r="Q10" s="5"/>
      <c r="R10" s="5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s="2" customFormat="1" ht="14.1" customHeight="1" x14ac:dyDescent="0.25">
      <c r="B11" s="2" t="s">
        <v>35</v>
      </c>
      <c r="C11" s="5">
        <f t="shared" ref="C11:M11" si="1">SUM(C12:C30)</f>
        <v>153832242.53999999</v>
      </c>
      <c r="D11" s="5">
        <f t="shared" si="1"/>
        <v>25693682.57</v>
      </c>
      <c r="E11" s="5">
        <f t="shared" si="1"/>
        <v>30067055.560000002</v>
      </c>
      <c r="F11" s="5">
        <f t="shared" si="1"/>
        <v>1927418.05</v>
      </c>
      <c r="G11" s="5">
        <f t="shared" si="1"/>
        <v>15140291.02</v>
      </c>
      <c r="H11" s="5">
        <f t="shared" si="1"/>
        <v>0</v>
      </c>
      <c r="I11" s="5">
        <f t="shared" si="1"/>
        <v>63639110.110000007</v>
      </c>
      <c r="J11" s="9">
        <f t="shared" si="1"/>
        <v>65653.55</v>
      </c>
      <c r="K11" s="9">
        <f t="shared" si="1"/>
        <v>35823314.840000004</v>
      </c>
      <c r="L11" s="9">
        <f t="shared" si="1"/>
        <v>27750269.020000003</v>
      </c>
      <c r="M11" s="9">
        <f t="shared" si="1"/>
        <v>-127.3</v>
      </c>
      <c r="N11" s="9"/>
      <c r="O11" s="5">
        <f>SUM(O12:O30)</f>
        <v>6964165.96</v>
      </c>
      <c r="P11" s="5">
        <f>SUM(P12:P30)</f>
        <v>0</v>
      </c>
      <c r="Q11" s="5">
        <f>SUM(Q12:Q30)</f>
        <v>2927464.07</v>
      </c>
      <c r="R11" s="5">
        <f>SUM(R12:R30)</f>
        <v>7473055.2000000002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4.1" customHeight="1" x14ac:dyDescent="0.25">
      <c r="A12" s="1" t="s">
        <v>36</v>
      </c>
      <c r="B12" s="1" t="s">
        <v>37</v>
      </c>
      <c r="C12" s="5">
        <f t="shared" ref="C12:C30" si="2">SUM(D12:I12,O12:R12)</f>
        <v>1521299.0599999998</v>
      </c>
      <c r="D12" s="81">
        <v>154841.95000000001</v>
      </c>
      <c r="E12" s="81">
        <v>261303.56</v>
      </c>
      <c r="F12" s="81">
        <v>4601.0200000000004</v>
      </c>
      <c r="G12" s="81">
        <v>0</v>
      </c>
      <c r="H12" s="81">
        <v>0</v>
      </c>
      <c r="I12" s="6">
        <f t="shared" ref="I12:I30" si="3">SUM(J12:M12)</f>
        <v>1012302.75</v>
      </c>
      <c r="J12" s="81">
        <v>0</v>
      </c>
      <c r="K12" s="81">
        <v>543139.1</v>
      </c>
      <c r="L12" s="81">
        <v>469163.65</v>
      </c>
      <c r="M12" s="81">
        <v>0</v>
      </c>
      <c r="N12" s="10"/>
      <c r="O12" s="81">
        <v>57375.88</v>
      </c>
      <c r="P12" s="81">
        <v>0</v>
      </c>
      <c r="Q12" s="81">
        <v>30873.9</v>
      </c>
      <c r="R12" s="81">
        <v>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4.1" customHeight="1" x14ac:dyDescent="0.25">
      <c r="A13" s="1" t="s">
        <v>38</v>
      </c>
      <c r="B13" s="1" t="s">
        <v>39</v>
      </c>
      <c r="C13" s="5">
        <f t="shared" si="2"/>
        <v>1950377.4300000002</v>
      </c>
      <c r="D13" s="81">
        <v>148829.20000000001</v>
      </c>
      <c r="E13" s="81">
        <v>224527.04</v>
      </c>
      <c r="F13" s="81">
        <v>19688.400000000001</v>
      </c>
      <c r="G13" s="81">
        <v>362478.67</v>
      </c>
      <c r="H13" s="81">
        <v>0</v>
      </c>
      <c r="I13" s="6">
        <f t="shared" si="3"/>
        <v>710626.05</v>
      </c>
      <c r="J13" s="81">
        <v>0</v>
      </c>
      <c r="K13" s="81">
        <v>449289</v>
      </c>
      <c r="L13" s="81">
        <v>261337.05</v>
      </c>
      <c r="M13" s="81">
        <v>0</v>
      </c>
      <c r="N13" s="10"/>
      <c r="O13" s="81">
        <v>92061.5</v>
      </c>
      <c r="P13" s="81">
        <v>0</v>
      </c>
      <c r="Q13" s="81">
        <v>2199.5</v>
      </c>
      <c r="R13" s="81">
        <v>389967.07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4.1" customHeight="1" x14ac:dyDescent="0.25">
      <c r="A14" s="1" t="s">
        <v>40</v>
      </c>
      <c r="B14" s="1" t="s">
        <v>41</v>
      </c>
      <c r="C14" s="5">
        <f t="shared" si="2"/>
        <v>6764714.0000000009</v>
      </c>
      <c r="D14" s="81">
        <v>712023.2</v>
      </c>
      <c r="E14" s="81">
        <v>974928.64</v>
      </c>
      <c r="F14" s="81">
        <v>160706.47</v>
      </c>
      <c r="G14" s="81">
        <v>185414.75</v>
      </c>
      <c r="H14" s="81">
        <v>0</v>
      </c>
      <c r="I14" s="6">
        <f t="shared" si="3"/>
        <v>3382004.37</v>
      </c>
      <c r="J14" s="81">
        <v>0</v>
      </c>
      <c r="K14" s="81">
        <v>2125547.34</v>
      </c>
      <c r="L14" s="81">
        <v>1256584.33</v>
      </c>
      <c r="M14" s="81">
        <v>-127.3</v>
      </c>
      <c r="N14" s="10"/>
      <c r="O14" s="81">
        <v>660230.56000000006</v>
      </c>
      <c r="P14" s="81">
        <v>0</v>
      </c>
      <c r="Q14" s="81">
        <v>273526.44</v>
      </c>
      <c r="R14" s="81">
        <v>415879.57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4.1" customHeight="1" x14ac:dyDescent="0.25">
      <c r="A15" s="1" t="s">
        <v>42</v>
      </c>
      <c r="B15" s="1" t="s">
        <v>43</v>
      </c>
      <c r="C15" s="5">
        <f t="shared" si="2"/>
        <v>5281125.1700000009</v>
      </c>
      <c r="D15" s="81">
        <v>550682.6</v>
      </c>
      <c r="E15" s="81">
        <v>921842.15</v>
      </c>
      <c r="F15" s="81">
        <v>18282.72</v>
      </c>
      <c r="G15" s="81">
        <v>1456103.35</v>
      </c>
      <c r="H15" s="81">
        <v>0</v>
      </c>
      <c r="I15" s="6">
        <f t="shared" si="3"/>
        <v>1978245.15</v>
      </c>
      <c r="J15" s="81">
        <v>0</v>
      </c>
      <c r="K15" s="81">
        <v>1247068.05</v>
      </c>
      <c r="L15" s="81">
        <v>731177.1</v>
      </c>
      <c r="M15" s="81">
        <v>0</v>
      </c>
      <c r="N15" s="10"/>
      <c r="O15" s="81">
        <v>160266.95000000001</v>
      </c>
      <c r="P15" s="81">
        <v>0</v>
      </c>
      <c r="Q15" s="81">
        <v>161701.25</v>
      </c>
      <c r="R15" s="81">
        <v>34001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4.1" customHeight="1" x14ac:dyDescent="0.25">
      <c r="A16" s="1" t="s">
        <v>44</v>
      </c>
      <c r="B16" s="1" t="s">
        <v>45</v>
      </c>
      <c r="C16" s="5">
        <f t="shared" si="2"/>
        <v>5498152.7600000016</v>
      </c>
      <c r="D16" s="81">
        <v>772428.9</v>
      </c>
      <c r="E16" s="81">
        <v>838909.53</v>
      </c>
      <c r="F16" s="81">
        <v>76327.600000000006</v>
      </c>
      <c r="G16" s="81">
        <v>261357</v>
      </c>
      <c r="H16" s="81">
        <v>0</v>
      </c>
      <c r="I16" s="6">
        <f t="shared" si="3"/>
        <v>2527201.5300000003</v>
      </c>
      <c r="J16" s="81">
        <v>0</v>
      </c>
      <c r="K16" s="81">
        <v>1120032.5</v>
      </c>
      <c r="L16" s="81">
        <v>1407169.03</v>
      </c>
      <c r="M16" s="81">
        <v>0</v>
      </c>
      <c r="N16" s="10"/>
      <c r="O16" s="81">
        <v>331599.15000000002</v>
      </c>
      <c r="P16" s="81">
        <v>0</v>
      </c>
      <c r="Q16" s="81">
        <v>30828.65</v>
      </c>
      <c r="R16" s="81">
        <v>659500.4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4.1" customHeight="1" x14ac:dyDescent="0.25">
      <c r="A17" s="1" t="s">
        <v>46</v>
      </c>
      <c r="B17" s="1" t="s">
        <v>47</v>
      </c>
      <c r="C17" s="5">
        <f t="shared" si="2"/>
        <v>4405288.5600000005</v>
      </c>
      <c r="D17" s="81">
        <v>594564</v>
      </c>
      <c r="E17" s="81">
        <v>1038988.31</v>
      </c>
      <c r="F17" s="81">
        <v>75755.95</v>
      </c>
      <c r="G17" s="81">
        <v>192575</v>
      </c>
      <c r="H17" s="81">
        <v>0</v>
      </c>
      <c r="I17" s="6">
        <f t="shared" si="3"/>
        <v>1979335.75</v>
      </c>
      <c r="J17" s="81">
        <v>0</v>
      </c>
      <c r="K17" s="81">
        <v>1191207.6499999999</v>
      </c>
      <c r="L17" s="81">
        <v>788128.1</v>
      </c>
      <c r="M17" s="81">
        <v>0</v>
      </c>
      <c r="N17" s="10"/>
      <c r="O17" s="81">
        <v>443038.7</v>
      </c>
      <c r="P17" s="81">
        <v>0</v>
      </c>
      <c r="Q17" s="81">
        <v>78761.649999999994</v>
      </c>
      <c r="R17" s="81">
        <v>2269.1999999999998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4.1" customHeight="1" x14ac:dyDescent="0.25">
      <c r="A18" s="1" t="s">
        <v>48</v>
      </c>
      <c r="B18" s="1" t="s">
        <v>49</v>
      </c>
      <c r="C18" s="5">
        <f t="shared" si="2"/>
        <v>2156647.5699999998</v>
      </c>
      <c r="D18" s="81">
        <v>279319.17</v>
      </c>
      <c r="E18" s="81">
        <v>707437.48</v>
      </c>
      <c r="F18" s="81">
        <v>9641.85</v>
      </c>
      <c r="G18" s="81">
        <v>202123.25</v>
      </c>
      <c r="H18" s="81">
        <v>0</v>
      </c>
      <c r="I18" s="6">
        <f t="shared" si="3"/>
        <v>835952.52</v>
      </c>
      <c r="J18" s="81">
        <v>0</v>
      </c>
      <c r="K18" s="81">
        <v>457745.55</v>
      </c>
      <c r="L18" s="81">
        <v>378206.97</v>
      </c>
      <c r="M18" s="81">
        <v>0</v>
      </c>
      <c r="N18" s="10"/>
      <c r="O18" s="81">
        <v>56515</v>
      </c>
      <c r="P18" s="81">
        <v>0</v>
      </c>
      <c r="Q18" s="81">
        <v>16653.3</v>
      </c>
      <c r="R18" s="81">
        <v>49005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4.1" customHeight="1" x14ac:dyDescent="0.25">
      <c r="A19" s="1" t="s">
        <v>50</v>
      </c>
      <c r="B19" s="1" t="s">
        <v>51</v>
      </c>
      <c r="C19" s="5">
        <f t="shared" si="2"/>
        <v>10233182.949999999</v>
      </c>
      <c r="D19" s="81">
        <v>1651330.6</v>
      </c>
      <c r="E19" s="81">
        <v>1834008.97</v>
      </c>
      <c r="F19" s="81">
        <v>19273.91</v>
      </c>
      <c r="G19" s="81">
        <v>836895.85</v>
      </c>
      <c r="H19" s="81">
        <v>0</v>
      </c>
      <c r="I19" s="6">
        <f t="shared" si="3"/>
        <v>4748271.8</v>
      </c>
      <c r="J19" s="81">
        <v>1144.55</v>
      </c>
      <c r="K19" s="81">
        <v>3055005.5</v>
      </c>
      <c r="L19" s="81">
        <v>1692121.75</v>
      </c>
      <c r="M19" s="81">
        <v>0</v>
      </c>
      <c r="N19" s="10"/>
      <c r="O19" s="81">
        <v>520450.4</v>
      </c>
      <c r="P19" s="81">
        <v>0</v>
      </c>
      <c r="Q19" s="81">
        <v>257087.27</v>
      </c>
      <c r="R19" s="81">
        <v>365864.15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14.1" customHeight="1" x14ac:dyDescent="0.25">
      <c r="A20" s="1" t="s">
        <v>52</v>
      </c>
      <c r="B20" s="1" t="s">
        <v>53</v>
      </c>
      <c r="C20" s="5">
        <f t="shared" si="2"/>
        <v>1727297.91</v>
      </c>
      <c r="D20" s="81">
        <v>151001.29999999999</v>
      </c>
      <c r="E20" s="81">
        <v>380670.95</v>
      </c>
      <c r="F20" s="81">
        <v>23734.799999999999</v>
      </c>
      <c r="G20" s="81">
        <v>163407.1</v>
      </c>
      <c r="H20" s="81">
        <v>0</v>
      </c>
      <c r="I20" s="6">
        <f t="shared" si="3"/>
        <v>842358.61</v>
      </c>
      <c r="J20" s="81">
        <v>0</v>
      </c>
      <c r="K20" s="81">
        <v>446817.6</v>
      </c>
      <c r="L20" s="81">
        <v>395541.01</v>
      </c>
      <c r="M20" s="81">
        <v>0</v>
      </c>
      <c r="N20" s="10"/>
      <c r="O20" s="81">
        <v>50907.15</v>
      </c>
      <c r="P20" s="81">
        <v>0</v>
      </c>
      <c r="Q20" s="81">
        <v>29519.7</v>
      </c>
      <c r="R20" s="81">
        <v>85698.3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4.1" customHeight="1" x14ac:dyDescent="0.25">
      <c r="A21" s="1" t="s">
        <v>54</v>
      </c>
      <c r="B21" s="1" t="s">
        <v>55</v>
      </c>
      <c r="C21" s="5">
        <f t="shared" si="2"/>
        <v>342506.6</v>
      </c>
      <c r="D21" s="81">
        <v>16563.2</v>
      </c>
      <c r="E21" s="81">
        <v>51326.53</v>
      </c>
      <c r="F21" s="81">
        <v>3341.4</v>
      </c>
      <c r="G21" s="81">
        <v>15000</v>
      </c>
      <c r="H21" s="81">
        <v>0</v>
      </c>
      <c r="I21" s="6">
        <f t="shared" si="3"/>
        <v>123011.4</v>
      </c>
      <c r="J21" s="81">
        <v>0</v>
      </c>
      <c r="K21" s="81">
        <v>73007.149999999994</v>
      </c>
      <c r="L21" s="81">
        <v>50004.25</v>
      </c>
      <c r="M21" s="81">
        <v>0</v>
      </c>
      <c r="N21" s="10"/>
      <c r="O21" s="81">
        <v>9104.9500000000007</v>
      </c>
      <c r="P21" s="81">
        <v>0</v>
      </c>
      <c r="Q21" s="81">
        <v>87579.56</v>
      </c>
      <c r="R21" s="81">
        <v>36579.56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4.1" customHeight="1" x14ac:dyDescent="0.25">
      <c r="A22" s="1" t="s">
        <v>56</v>
      </c>
      <c r="B22" s="1" t="s">
        <v>57</v>
      </c>
      <c r="C22" s="5">
        <f t="shared" si="2"/>
        <v>8114896.3799999999</v>
      </c>
      <c r="D22" s="81">
        <v>1265925.5</v>
      </c>
      <c r="E22" s="81">
        <v>1628134.28</v>
      </c>
      <c r="F22" s="81">
        <v>116537</v>
      </c>
      <c r="G22" s="81">
        <v>1039117.8</v>
      </c>
      <c r="H22" s="81">
        <v>0</v>
      </c>
      <c r="I22" s="6">
        <f t="shared" si="3"/>
        <v>2926354.6</v>
      </c>
      <c r="J22" s="81">
        <v>0</v>
      </c>
      <c r="K22" s="81">
        <v>1869625.75</v>
      </c>
      <c r="L22" s="81">
        <v>1056728.8500000001</v>
      </c>
      <c r="M22" s="81">
        <v>0</v>
      </c>
      <c r="N22" s="10"/>
      <c r="O22" s="81">
        <v>758977.2</v>
      </c>
      <c r="P22" s="81">
        <v>0</v>
      </c>
      <c r="Q22" s="81">
        <v>26000</v>
      </c>
      <c r="R22" s="81">
        <v>353850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14.1" customHeight="1" x14ac:dyDescent="0.25">
      <c r="A23" s="1" t="s">
        <v>58</v>
      </c>
      <c r="B23" s="1" t="s">
        <v>59</v>
      </c>
      <c r="C23" s="5">
        <f t="shared" si="2"/>
        <v>1551686.3</v>
      </c>
      <c r="D23" s="81">
        <v>132068</v>
      </c>
      <c r="E23" s="81">
        <v>242259.07</v>
      </c>
      <c r="F23" s="81">
        <v>9134.7800000000007</v>
      </c>
      <c r="G23" s="81">
        <v>64676.1</v>
      </c>
      <c r="H23" s="81">
        <v>0</v>
      </c>
      <c r="I23" s="6">
        <f t="shared" si="3"/>
        <v>689330.2</v>
      </c>
      <c r="J23" s="81">
        <v>0</v>
      </c>
      <c r="K23" s="81">
        <v>349805.15</v>
      </c>
      <c r="L23" s="81">
        <v>339525.05</v>
      </c>
      <c r="M23" s="81">
        <v>0</v>
      </c>
      <c r="N23" s="10"/>
      <c r="O23" s="81">
        <v>404068.8</v>
      </c>
      <c r="P23" s="81">
        <v>0</v>
      </c>
      <c r="Q23" s="81">
        <v>10149.35</v>
      </c>
      <c r="R23" s="81">
        <v>0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4.1" customHeight="1" x14ac:dyDescent="0.25">
      <c r="A24" s="1" t="s">
        <v>60</v>
      </c>
      <c r="B24" s="1" t="s">
        <v>61</v>
      </c>
      <c r="C24" s="5">
        <f t="shared" si="2"/>
        <v>3399790.42</v>
      </c>
      <c r="D24" s="81">
        <v>299083.90000000002</v>
      </c>
      <c r="E24" s="81">
        <v>688725.66</v>
      </c>
      <c r="F24" s="81">
        <v>43133.88</v>
      </c>
      <c r="G24" s="81">
        <v>895091.25</v>
      </c>
      <c r="H24" s="81">
        <v>0</v>
      </c>
      <c r="I24" s="6">
        <f t="shared" si="3"/>
        <v>1274023.78</v>
      </c>
      <c r="J24" s="81">
        <v>0</v>
      </c>
      <c r="K24" s="81">
        <v>784465.8</v>
      </c>
      <c r="L24" s="81">
        <v>489557.98</v>
      </c>
      <c r="M24" s="81">
        <v>0</v>
      </c>
      <c r="N24" s="10"/>
      <c r="O24" s="81">
        <v>73824.05</v>
      </c>
      <c r="P24" s="81">
        <v>0</v>
      </c>
      <c r="Q24" s="81">
        <v>33087.949999999997</v>
      </c>
      <c r="R24" s="81">
        <v>92819.95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14.1" customHeight="1" x14ac:dyDescent="0.25">
      <c r="A25" s="1" t="s">
        <v>62</v>
      </c>
      <c r="B25" s="1" t="s">
        <v>63</v>
      </c>
      <c r="C25" s="5">
        <f t="shared" si="2"/>
        <v>1641826.8199999998</v>
      </c>
      <c r="D25" s="81">
        <v>182207.4</v>
      </c>
      <c r="E25" s="81">
        <v>301023.46999999997</v>
      </c>
      <c r="F25" s="81">
        <v>19700.05</v>
      </c>
      <c r="G25" s="81">
        <v>191299.85</v>
      </c>
      <c r="H25" s="81">
        <v>0</v>
      </c>
      <c r="I25" s="6">
        <f t="shared" si="3"/>
        <v>884711.75</v>
      </c>
      <c r="J25" s="81">
        <v>0</v>
      </c>
      <c r="K25" s="81">
        <v>491489.2</v>
      </c>
      <c r="L25" s="81">
        <v>393222.55</v>
      </c>
      <c r="M25" s="81">
        <v>0</v>
      </c>
      <c r="N25" s="10"/>
      <c r="O25" s="81">
        <v>47321.15</v>
      </c>
      <c r="P25" s="81">
        <v>0</v>
      </c>
      <c r="Q25" s="81">
        <v>15563.15</v>
      </c>
      <c r="R25" s="81">
        <v>0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14.1" customHeight="1" x14ac:dyDescent="0.25">
      <c r="A26" s="1" t="s">
        <v>64</v>
      </c>
      <c r="B26" s="1" t="s">
        <v>65</v>
      </c>
      <c r="C26" s="5">
        <f t="shared" si="2"/>
        <v>6369749.9100000001</v>
      </c>
      <c r="D26" s="81">
        <v>770831.9</v>
      </c>
      <c r="E26" s="81">
        <v>1066257.1200000001</v>
      </c>
      <c r="F26" s="81">
        <v>56684.4</v>
      </c>
      <c r="G26" s="81">
        <v>1147418.6000000001</v>
      </c>
      <c r="H26" s="81">
        <v>0</v>
      </c>
      <c r="I26" s="6">
        <f t="shared" si="3"/>
        <v>2961456.89</v>
      </c>
      <c r="J26" s="81">
        <v>0</v>
      </c>
      <c r="K26" s="81">
        <v>1713882.55</v>
      </c>
      <c r="L26" s="81">
        <v>1247574.3400000001</v>
      </c>
      <c r="M26" s="81">
        <v>0</v>
      </c>
      <c r="N26" s="10"/>
      <c r="O26" s="81">
        <v>174538.65</v>
      </c>
      <c r="P26" s="81">
        <v>0</v>
      </c>
      <c r="Q26" s="81">
        <v>28100</v>
      </c>
      <c r="R26" s="81">
        <v>164462.35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14.1" customHeight="1" x14ac:dyDescent="0.25">
      <c r="A27" s="1" t="s">
        <v>66</v>
      </c>
      <c r="B27" s="1" t="s">
        <v>67</v>
      </c>
      <c r="C27" s="5">
        <f t="shared" si="2"/>
        <v>9377315.5</v>
      </c>
      <c r="D27" s="81">
        <v>955696.05</v>
      </c>
      <c r="E27" s="81">
        <v>2894900.04</v>
      </c>
      <c r="F27" s="81">
        <v>158725</v>
      </c>
      <c r="G27" s="81">
        <v>401384.1</v>
      </c>
      <c r="H27" s="81">
        <v>0</v>
      </c>
      <c r="I27" s="6">
        <f t="shared" si="3"/>
        <v>3083184.26</v>
      </c>
      <c r="J27" s="81">
        <v>0</v>
      </c>
      <c r="K27" s="81">
        <v>1330013.5</v>
      </c>
      <c r="L27" s="81">
        <v>1753170.76</v>
      </c>
      <c r="M27" s="81">
        <v>0</v>
      </c>
      <c r="N27" s="10"/>
      <c r="O27" s="81">
        <v>320192</v>
      </c>
      <c r="P27" s="81">
        <v>0</v>
      </c>
      <c r="Q27" s="81">
        <v>760000</v>
      </c>
      <c r="R27" s="81">
        <v>803234.05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4.1" customHeight="1" x14ac:dyDescent="0.25">
      <c r="A28" s="1">
        <v>2053</v>
      </c>
      <c r="B28" s="1" t="s">
        <v>447</v>
      </c>
      <c r="C28" s="5">
        <f t="shared" ref="C28:C29" si="4">SUM(D28:I28,O28:R28)</f>
        <v>23558432.289999999</v>
      </c>
      <c r="D28" s="81">
        <v>3564537.25</v>
      </c>
      <c r="E28" s="81">
        <v>3833056.54</v>
      </c>
      <c r="F28" s="81">
        <v>237858.2</v>
      </c>
      <c r="G28" s="81">
        <v>3439547.55</v>
      </c>
      <c r="H28" s="81">
        <v>0</v>
      </c>
      <c r="I28" s="6">
        <f t="shared" ref="I28:I29" si="5">SUM(J28:M28)</f>
        <v>10528231.620000001</v>
      </c>
      <c r="J28" s="81">
        <v>64509</v>
      </c>
      <c r="K28" s="81">
        <v>5891961.5499999998</v>
      </c>
      <c r="L28" s="81">
        <v>4571761.07</v>
      </c>
      <c r="M28" s="81">
        <v>0</v>
      </c>
      <c r="N28" s="10"/>
      <c r="O28" s="81">
        <v>1291582.92</v>
      </c>
      <c r="P28" s="81">
        <v>0</v>
      </c>
      <c r="Q28" s="81">
        <v>663618.21</v>
      </c>
      <c r="R28" s="81">
        <v>0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14.1" customHeight="1" x14ac:dyDescent="0.25">
      <c r="A29" s="1">
        <v>2054</v>
      </c>
      <c r="B29" s="1" t="s">
        <v>450</v>
      </c>
      <c r="C29" s="5">
        <f t="shared" si="4"/>
        <v>49264189.289999999</v>
      </c>
      <c r="D29" s="81">
        <v>11907414.800000001</v>
      </c>
      <c r="E29" s="81">
        <v>9765850.3699999992</v>
      </c>
      <c r="F29" s="81">
        <v>693837.65</v>
      </c>
      <c r="G29" s="81">
        <v>3276513.8</v>
      </c>
      <c r="H29" s="81">
        <v>0</v>
      </c>
      <c r="I29" s="6">
        <f t="shared" si="5"/>
        <v>18890856.48</v>
      </c>
      <c r="J29" s="81">
        <v>0</v>
      </c>
      <c r="K29" s="81">
        <v>10257386</v>
      </c>
      <c r="L29" s="81">
        <v>8633470.4800000004</v>
      </c>
      <c r="M29" s="81">
        <v>0</v>
      </c>
      <c r="N29" s="10"/>
      <c r="O29" s="81">
        <v>977690.05</v>
      </c>
      <c r="P29" s="81">
        <v>0</v>
      </c>
      <c r="Q29" s="81">
        <v>179629.84</v>
      </c>
      <c r="R29" s="81">
        <v>3572396.3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14.1" customHeight="1" x14ac:dyDescent="0.25">
      <c r="A30" s="1">
        <v>2055</v>
      </c>
      <c r="B30" s="1" t="s">
        <v>451</v>
      </c>
      <c r="C30" s="5">
        <f t="shared" si="2"/>
        <v>10673763.620000001</v>
      </c>
      <c r="D30" s="81">
        <v>1584333.65</v>
      </c>
      <c r="E30" s="81">
        <v>2412905.85</v>
      </c>
      <c r="F30" s="81">
        <v>180452.97</v>
      </c>
      <c r="G30" s="81">
        <v>1009887</v>
      </c>
      <c r="H30" s="81">
        <v>0</v>
      </c>
      <c r="I30" s="6">
        <f t="shared" si="3"/>
        <v>4261650.5999999996</v>
      </c>
      <c r="J30" s="81">
        <v>0</v>
      </c>
      <c r="K30" s="81">
        <v>2425825.9</v>
      </c>
      <c r="L30" s="81">
        <v>1835824.7</v>
      </c>
      <c r="M30" s="81">
        <v>0</v>
      </c>
      <c r="N30" s="10"/>
      <c r="O30" s="81">
        <v>534420.9</v>
      </c>
      <c r="P30" s="81">
        <v>0</v>
      </c>
      <c r="Q30" s="81">
        <v>242584.35</v>
      </c>
      <c r="R30" s="81">
        <v>447528.3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14.1" customHeight="1" x14ac:dyDescent="0.25">
      <c r="C31" s="5"/>
      <c r="D31" s="6"/>
      <c r="E31" s="6"/>
      <c r="F31" s="6"/>
      <c r="G31" s="6"/>
      <c r="H31" s="6"/>
      <c r="I31" s="6"/>
      <c r="J31" s="10"/>
      <c r="K31" s="10"/>
      <c r="L31" s="10"/>
      <c r="M31" s="10"/>
      <c r="N31" s="10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s="2" customFormat="1" ht="14.1" customHeight="1" x14ac:dyDescent="0.25">
      <c r="B32" s="2" t="s">
        <v>68</v>
      </c>
      <c r="C32" s="5">
        <f t="shared" ref="C32:M32" si="6">SUM(C33:C50)</f>
        <v>108635657.02000001</v>
      </c>
      <c r="D32" s="5">
        <f t="shared" si="6"/>
        <v>14860747.039999999</v>
      </c>
      <c r="E32" s="5">
        <f t="shared" si="6"/>
        <v>17859825.450000003</v>
      </c>
      <c r="F32" s="5">
        <f t="shared" si="6"/>
        <v>845470.29000000015</v>
      </c>
      <c r="G32" s="5">
        <f t="shared" si="6"/>
        <v>5956188.1099999994</v>
      </c>
      <c r="H32" s="5">
        <f t="shared" si="6"/>
        <v>0</v>
      </c>
      <c r="I32" s="5">
        <f t="shared" si="6"/>
        <v>54215167.25</v>
      </c>
      <c r="J32" s="9">
        <f t="shared" si="6"/>
        <v>3108</v>
      </c>
      <c r="K32" s="9">
        <f t="shared" si="6"/>
        <v>27605605.830000006</v>
      </c>
      <c r="L32" s="9">
        <f t="shared" si="6"/>
        <v>26606453.420000002</v>
      </c>
      <c r="M32" s="9">
        <f t="shared" si="6"/>
        <v>0</v>
      </c>
      <c r="N32" s="9"/>
      <c r="O32" s="5">
        <f>SUM(O33:O50)</f>
        <v>8322658.2100000009</v>
      </c>
      <c r="P32" s="5">
        <f>SUM(P33:P50)</f>
        <v>0</v>
      </c>
      <c r="Q32" s="5">
        <f>SUM(Q33:Q50)</f>
        <v>3225746.4400000004</v>
      </c>
      <c r="R32" s="5">
        <f>SUM(R33:R50)</f>
        <v>3349854.23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2.75" customHeight="1" x14ac:dyDescent="0.25">
      <c r="A33" s="1" t="s">
        <v>69</v>
      </c>
      <c r="B33" s="1" t="s">
        <v>70</v>
      </c>
      <c r="C33" s="5">
        <f t="shared" ref="C33:C50" si="7">SUM(D33:I33,O33:R33)</f>
        <v>2132600.9900000002</v>
      </c>
      <c r="D33" s="81">
        <v>90238.65</v>
      </c>
      <c r="E33" s="81">
        <v>144320.01</v>
      </c>
      <c r="F33" s="81">
        <v>0</v>
      </c>
      <c r="G33" s="81">
        <v>43800</v>
      </c>
      <c r="H33" s="81">
        <v>0</v>
      </c>
      <c r="I33" s="6">
        <f t="shared" ref="I33:I50" si="8">SUM(J33:M33)</f>
        <v>884263.63</v>
      </c>
      <c r="J33" s="81">
        <v>0</v>
      </c>
      <c r="K33" s="81">
        <v>293779.15000000002</v>
      </c>
      <c r="L33" s="81">
        <v>590484.47999999998</v>
      </c>
      <c r="M33" s="81">
        <v>0</v>
      </c>
      <c r="N33" s="10"/>
      <c r="O33" s="81">
        <v>884965.05</v>
      </c>
      <c r="P33" s="81">
        <v>0</v>
      </c>
      <c r="Q33" s="81">
        <v>71936.649999999994</v>
      </c>
      <c r="R33" s="81">
        <v>13077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4.1" customHeight="1" x14ac:dyDescent="0.25">
      <c r="A34" s="1" t="s">
        <v>71</v>
      </c>
      <c r="B34" s="1" t="s">
        <v>72</v>
      </c>
      <c r="C34" s="5">
        <f t="shared" si="7"/>
        <v>3277247.0700000003</v>
      </c>
      <c r="D34" s="81">
        <v>297427.90000000002</v>
      </c>
      <c r="E34" s="81">
        <v>718037.96</v>
      </c>
      <c r="F34" s="81">
        <v>10983.51</v>
      </c>
      <c r="G34" s="81">
        <v>168302.55</v>
      </c>
      <c r="H34" s="81">
        <v>0</v>
      </c>
      <c r="I34" s="6">
        <f t="shared" si="8"/>
        <v>1750903.7</v>
      </c>
      <c r="J34" s="81">
        <v>3108</v>
      </c>
      <c r="K34" s="81">
        <v>996457.6</v>
      </c>
      <c r="L34" s="81">
        <v>751338.1</v>
      </c>
      <c r="M34" s="81">
        <v>0</v>
      </c>
      <c r="N34" s="10"/>
      <c r="O34" s="81">
        <v>105675.2</v>
      </c>
      <c r="P34" s="81">
        <v>0</v>
      </c>
      <c r="Q34" s="81">
        <v>200000</v>
      </c>
      <c r="R34" s="81">
        <v>25916.25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14.1" customHeight="1" x14ac:dyDescent="0.25">
      <c r="A35" s="1" t="s">
        <v>73</v>
      </c>
      <c r="B35" s="1" t="s">
        <v>74</v>
      </c>
      <c r="C35" s="5">
        <f t="shared" si="7"/>
        <v>1098861.2599999998</v>
      </c>
      <c r="D35" s="81">
        <v>60821.85</v>
      </c>
      <c r="E35" s="81">
        <v>221375.69</v>
      </c>
      <c r="F35" s="81">
        <v>7900.55</v>
      </c>
      <c r="G35" s="81">
        <v>94052</v>
      </c>
      <c r="H35" s="81">
        <v>0</v>
      </c>
      <c r="I35" s="6">
        <f t="shared" si="8"/>
        <v>631473.41999999993</v>
      </c>
      <c r="J35" s="81">
        <v>0</v>
      </c>
      <c r="K35" s="81">
        <v>317885.28999999998</v>
      </c>
      <c r="L35" s="81">
        <v>313588.13</v>
      </c>
      <c r="M35" s="81">
        <v>0</v>
      </c>
      <c r="N35" s="10"/>
      <c r="O35" s="81">
        <v>27969.25</v>
      </c>
      <c r="P35" s="81">
        <v>0</v>
      </c>
      <c r="Q35" s="81">
        <v>21698.85</v>
      </c>
      <c r="R35" s="81">
        <v>33569.65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ht="14.1" customHeight="1" x14ac:dyDescent="0.25">
      <c r="A36" s="1" t="s">
        <v>75</v>
      </c>
      <c r="B36" s="1" t="s">
        <v>76</v>
      </c>
      <c r="C36" s="5">
        <f t="shared" si="7"/>
        <v>1260975.6299999999</v>
      </c>
      <c r="D36" s="81">
        <v>114303.9</v>
      </c>
      <c r="E36" s="81">
        <v>232229.74</v>
      </c>
      <c r="F36" s="81">
        <v>9965.2000000000007</v>
      </c>
      <c r="G36" s="81">
        <v>34515.599999999999</v>
      </c>
      <c r="H36" s="81">
        <v>0</v>
      </c>
      <c r="I36" s="6">
        <f t="shared" si="8"/>
        <v>729360.85</v>
      </c>
      <c r="J36" s="81">
        <v>0</v>
      </c>
      <c r="K36" s="81">
        <v>398677</v>
      </c>
      <c r="L36" s="81">
        <v>330683.84999999998</v>
      </c>
      <c r="M36" s="81">
        <v>0</v>
      </c>
      <c r="N36" s="10"/>
      <c r="O36" s="81">
        <v>102369.14</v>
      </c>
      <c r="P36" s="81">
        <v>0</v>
      </c>
      <c r="Q36" s="81">
        <v>38231.199999999997</v>
      </c>
      <c r="R36" s="81">
        <v>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ht="14.1" customHeight="1" x14ac:dyDescent="0.25">
      <c r="A37" s="1" t="s">
        <v>77</v>
      </c>
      <c r="B37" s="1" t="s">
        <v>78</v>
      </c>
      <c r="C37" s="5">
        <f t="shared" si="7"/>
        <v>3350823.93</v>
      </c>
      <c r="D37" s="81">
        <v>489884.55</v>
      </c>
      <c r="E37" s="81">
        <v>624117.74</v>
      </c>
      <c r="F37" s="81">
        <v>88880.41</v>
      </c>
      <c r="G37" s="81">
        <v>227589.3</v>
      </c>
      <c r="H37" s="81">
        <v>0</v>
      </c>
      <c r="I37" s="6">
        <f t="shared" si="8"/>
        <v>1726484.08</v>
      </c>
      <c r="J37" s="81">
        <v>0</v>
      </c>
      <c r="K37" s="81">
        <v>962090.6</v>
      </c>
      <c r="L37" s="81">
        <v>764393.48</v>
      </c>
      <c r="M37" s="81">
        <v>0</v>
      </c>
      <c r="N37" s="10"/>
      <c r="O37" s="81">
        <v>119248.25</v>
      </c>
      <c r="P37" s="81">
        <v>0</v>
      </c>
      <c r="Q37" s="81">
        <v>74614</v>
      </c>
      <c r="R37" s="81">
        <v>5.6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ht="14.1" customHeight="1" x14ac:dyDescent="0.25">
      <c r="A38" s="1" t="s">
        <v>79</v>
      </c>
      <c r="B38" s="1" t="s">
        <v>80</v>
      </c>
      <c r="C38" s="5">
        <f t="shared" si="7"/>
        <v>1489802.5399999998</v>
      </c>
      <c r="D38" s="81">
        <v>142089.60000000001</v>
      </c>
      <c r="E38" s="81">
        <v>201998.12</v>
      </c>
      <c r="F38" s="81">
        <v>8999.4500000000007</v>
      </c>
      <c r="G38" s="81">
        <v>274927.8</v>
      </c>
      <c r="H38" s="81">
        <v>0</v>
      </c>
      <c r="I38" s="6">
        <f t="shared" si="8"/>
        <v>775642.62</v>
      </c>
      <c r="J38" s="81">
        <v>0</v>
      </c>
      <c r="K38" s="81">
        <v>362445.25</v>
      </c>
      <c r="L38" s="81">
        <v>413197.37</v>
      </c>
      <c r="M38" s="81">
        <v>0</v>
      </c>
      <c r="N38" s="10"/>
      <c r="O38" s="81">
        <v>45166.75</v>
      </c>
      <c r="P38" s="81">
        <v>0</v>
      </c>
      <c r="Q38" s="81">
        <v>35278.199999999997</v>
      </c>
      <c r="R38" s="81">
        <v>5700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ht="14.1" customHeight="1" x14ac:dyDescent="0.25">
      <c r="A39" s="1" t="s">
        <v>81</v>
      </c>
      <c r="B39" s="1" t="s">
        <v>82</v>
      </c>
      <c r="C39" s="5">
        <f t="shared" si="7"/>
        <v>690045.58</v>
      </c>
      <c r="D39" s="81">
        <v>79330.45</v>
      </c>
      <c r="E39" s="81">
        <v>156061.73000000001</v>
      </c>
      <c r="F39" s="81">
        <v>4.8</v>
      </c>
      <c r="G39" s="81">
        <v>0</v>
      </c>
      <c r="H39" s="81">
        <v>0</v>
      </c>
      <c r="I39" s="6">
        <f t="shared" si="8"/>
        <v>430381.9</v>
      </c>
      <c r="J39" s="81">
        <v>0</v>
      </c>
      <c r="K39" s="81">
        <v>231818.9</v>
      </c>
      <c r="L39" s="81">
        <v>198563</v>
      </c>
      <c r="M39" s="81">
        <v>0</v>
      </c>
      <c r="N39" s="10"/>
      <c r="O39" s="81">
        <v>23596.1</v>
      </c>
      <c r="P39" s="81">
        <v>0</v>
      </c>
      <c r="Q39" s="81">
        <v>670.6</v>
      </c>
      <c r="R39" s="81">
        <v>0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ht="14.1" customHeight="1" x14ac:dyDescent="0.25">
      <c r="A40" s="1" t="s">
        <v>83</v>
      </c>
      <c r="B40" s="1" t="s">
        <v>84</v>
      </c>
      <c r="C40" s="5">
        <f t="shared" si="7"/>
        <v>2094001.3800000004</v>
      </c>
      <c r="D40" s="81">
        <v>164082.45000000001</v>
      </c>
      <c r="E40" s="81">
        <v>452587.15</v>
      </c>
      <c r="F40" s="81">
        <v>5410</v>
      </c>
      <c r="G40" s="81">
        <v>89588.06</v>
      </c>
      <c r="H40" s="81">
        <v>0</v>
      </c>
      <c r="I40" s="6">
        <f t="shared" si="8"/>
        <v>1147762.6200000001</v>
      </c>
      <c r="J40" s="81">
        <v>0</v>
      </c>
      <c r="K40" s="81">
        <v>574731.30000000005</v>
      </c>
      <c r="L40" s="81">
        <v>573031.31999999995</v>
      </c>
      <c r="M40" s="81">
        <v>0</v>
      </c>
      <c r="N40" s="10"/>
      <c r="O40" s="81">
        <v>10380.5</v>
      </c>
      <c r="P40" s="81">
        <v>0</v>
      </c>
      <c r="Q40" s="81">
        <v>206405.04</v>
      </c>
      <c r="R40" s="81">
        <v>17785.560000000001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4.1" customHeight="1" x14ac:dyDescent="0.25">
      <c r="A41" s="1" t="s">
        <v>85</v>
      </c>
      <c r="B41" s="1" t="s">
        <v>86</v>
      </c>
      <c r="C41" s="5">
        <f t="shared" si="7"/>
        <v>4737585.4399999995</v>
      </c>
      <c r="D41" s="81">
        <v>573098.85</v>
      </c>
      <c r="E41" s="81">
        <v>673578.89</v>
      </c>
      <c r="F41" s="81">
        <v>7114.05</v>
      </c>
      <c r="G41" s="81">
        <v>466948.15</v>
      </c>
      <c r="H41" s="81">
        <v>0</v>
      </c>
      <c r="I41" s="6">
        <f t="shared" si="8"/>
        <v>2379475.9</v>
      </c>
      <c r="J41" s="81">
        <v>0</v>
      </c>
      <c r="K41" s="81">
        <v>1385625.4</v>
      </c>
      <c r="L41" s="81">
        <v>993850.5</v>
      </c>
      <c r="M41" s="81">
        <v>0</v>
      </c>
      <c r="N41" s="10"/>
      <c r="O41" s="81">
        <v>132163.79999999999</v>
      </c>
      <c r="P41" s="81">
        <v>0</v>
      </c>
      <c r="Q41" s="81">
        <v>341015.05</v>
      </c>
      <c r="R41" s="81">
        <v>164190.75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4.1" customHeight="1" x14ac:dyDescent="0.25">
      <c r="A42" s="1" t="s">
        <v>87</v>
      </c>
      <c r="B42" s="1" t="s">
        <v>88</v>
      </c>
      <c r="C42" s="5">
        <f t="shared" si="7"/>
        <v>1570649.9600000002</v>
      </c>
      <c r="D42" s="81">
        <v>222000.55</v>
      </c>
      <c r="E42" s="81">
        <v>296394.3</v>
      </c>
      <c r="F42" s="81">
        <v>29211.91</v>
      </c>
      <c r="G42" s="81">
        <v>83809</v>
      </c>
      <c r="H42" s="81">
        <v>0</v>
      </c>
      <c r="I42" s="6">
        <f t="shared" si="8"/>
        <v>874049.75</v>
      </c>
      <c r="J42" s="81">
        <v>0</v>
      </c>
      <c r="K42" s="81">
        <v>458838.95</v>
      </c>
      <c r="L42" s="81">
        <v>415210.8</v>
      </c>
      <c r="M42" s="81">
        <v>0</v>
      </c>
      <c r="N42" s="10"/>
      <c r="O42" s="81">
        <v>36991.599999999999</v>
      </c>
      <c r="P42" s="81">
        <v>0</v>
      </c>
      <c r="Q42" s="81">
        <v>12468.35</v>
      </c>
      <c r="R42" s="81">
        <v>15724.5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4.1" customHeight="1" x14ac:dyDescent="0.25">
      <c r="A43" s="1" t="s">
        <v>89</v>
      </c>
      <c r="B43" s="1" t="s">
        <v>90</v>
      </c>
      <c r="C43" s="5">
        <f t="shared" si="7"/>
        <v>25937094.900000006</v>
      </c>
      <c r="D43" s="81">
        <v>4870817.25</v>
      </c>
      <c r="E43" s="81">
        <v>4212025.1900000004</v>
      </c>
      <c r="F43" s="81">
        <v>180814.89</v>
      </c>
      <c r="G43" s="81">
        <v>661131.85</v>
      </c>
      <c r="H43" s="81">
        <v>0</v>
      </c>
      <c r="I43" s="6">
        <f t="shared" si="8"/>
        <v>12586051.98</v>
      </c>
      <c r="J43" s="81">
        <v>0</v>
      </c>
      <c r="K43" s="81">
        <v>5955053.9500000002</v>
      </c>
      <c r="L43" s="81">
        <v>6630998.0300000003</v>
      </c>
      <c r="M43" s="81">
        <v>0</v>
      </c>
      <c r="N43" s="10"/>
      <c r="O43" s="81">
        <v>2367332.4900000002</v>
      </c>
      <c r="P43" s="81">
        <v>0</v>
      </c>
      <c r="Q43" s="81">
        <v>598549.4</v>
      </c>
      <c r="R43" s="81">
        <v>460371.85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4.1" customHeight="1" x14ac:dyDescent="0.25">
      <c r="A44" s="1" t="s">
        <v>91</v>
      </c>
      <c r="B44" s="1" t="s">
        <v>92</v>
      </c>
      <c r="C44" s="5">
        <f t="shared" si="7"/>
        <v>7313201.5499999998</v>
      </c>
      <c r="D44" s="81">
        <v>1233524.74</v>
      </c>
      <c r="E44" s="81">
        <v>1380774.61</v>
      </c>
      <c r="F44" s="81">
        <v>22442.75</v>
      </c>
      <c r="G44" s="81">
        <v>109117.1</v>
      </c>
      <c r="H44" s="81">
        <v>0</v>
      </c>
      <c r="I44" s="6">
        <f t="shared" si="8"/>
        <v>3624865.12</v>
      </c>
      <c r="J44" s="81">
        <v>0</v>
      </c>
      <c r="K44" s="81">
        <v>1775286.5</v>
      </c>
      <c r="L44" s="81">
        <v>1849578.62</v>
      </c>
      <c r="M44" s="81">
        <v>0</v>
      </c>
      <c r="N44" s="10"/>
      <c r="O44" s="81">
        <v>785903.88</v>
      </c>
      <c r="P44" s="81">
        <v>0</v>
      </c>
      <c r="Q44" s="81">
        <v>18073.349999999999</v>
      </c>
      <c r="R44" s="81">
        <v>138500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4.1" customHeight="1" x14ac:dyDescent="0.25">
      <c r="A45" s="1" t="s">
        <v>93</v>
      </c>
      <c r="B45" s="1" t="s">
        <v>94</v>
      </c>
      <c r="C45" s="5">
        <f t="shared" si="7"/>
        <v>10058390.909999998</v>
      </c>
      <c r="D45" s="81">
        <v>1157255.5</v>
      </c>
      <c r="E45" s="81">
        <v>1850097.05</v>
      </c>
      <c r="F45" s="81">
        <v>31891.71</v>
      </c>
      <c r="G45" s="81">
        <v>62700</v>
      </c>
      <c r="H45" s="81">
        <v>0</v>
      </c>
      <c r="I45" s="6">
        <f t="shared" si="8"/>
        <v>4665683.75</v>
      </c>
      <c r="J45" s="81">
        <v>0</v>
      </c>
      <c r="K45" s="81">
        <v>2454699.4</v>
      </c>
      <c r="L45" s="81">
        <v>2210984.35</v>
      </c>
      <c r="M45" s="81">
        <v>0</v>
      </c>
      <c r="N45" s="10"/>
      <c r="O45" s="81">
        <v>1672524.45</v>
      </c>
      <c r="P45" s="81">
        <v>0</v>
      </c>
      <c r="Q45" s="81">
        <v>571238.44999999995</v>
      </c>
      <c r="R45" s="81">
        <v>47000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4.1" customHeight="1" x14ac:dyDescent="0.25">
      <c r="A46" s="1" t="s">
        <v>95</v>
      </c>
      <c r="B46" s="1" t="s">
        <v>96</v>
      </c>
      <c r="C46" s="5">
        <f t="shared" si="7"/>
        <v>12052931.449999999</v>
      </c>
      <c r="D46" s="81">
        <v>1621296.5</v>
      </c>
      <c r="E46" s="81">
        <v>1671468.62</v>
      </c>
      <c r="F46" s="81">
        <v>150801.23000000001</v>
      </c>
      <c r="G46" s="81">
        <v>1047728</v>
      </c>
      <c r="H46" s="81">
        <v>0</v>
      </c>
      <c r="I46" s="6">
        <f t="shared" si="8"/>
        <v>6911294.5999999996</v>
      </c>
      <c r="J46" s="81">
        <v>0</v>
      </c>
      <c r="K46" s="81">
        <v>3507640.95</v>
      </c>
      <c r="L46" s="81">
        <v>3403653.65</v>
      </c>
      <c r="M46" s="81">
        <v>0</v>
      </c>
      <c r="N46" s="10"/>
      <c r="O46" s="81">
        <v>341162.5</v>
      </c>
      <c r="P46" s="81">
        <v>0</v>
      </c>
      <c r="Q46" s="81">
        <v>23148.5</v>
      </c>
      <c r="R46" s="81">
        <v>286031.5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4.1" customHeight="1" x14ac:dyDescent="0.25">
      <c r="A47" s="1" t="s">
        <v>97</v>
      </c>
      <c r="B47" s="1" t="s">
        <v>98</v>
      </c>
      <c r="C47" s="5">
        <f t="shared" si="7"/>
        <v>9961678.1400000006</v>
      </c>
      <c r="D47" s="81">
        <v>1404578.85</v>
      </c>
      <c r="E47" s="81">
        <v>1716885.16</v>
      </c>
      <c r="F47" s="81">
        <v>93262.399999999994</v>
      </c>
      <c r="G47" s="81">
        <v>388622.8</v>
      </c>
      <c r="H47" s="81">
        <v>0</v>
      </c>
      <c r="I47" s="6">
        <f t="shared" si="8"/>
        <v>4757312.55</v>
      </c>
      <c r="J47" s="81">
        <v>0</v>
      </c>
      <c r="K47" s="81">
        <v>2671310</v>
      </c>
      <c r="L47" s="81">
        <v>2086002.55</v>
      </c>
      <c r="M47" s="81">
        <v>0</v>
      </c>
      <c r="N47" s="10"/>
      <c r="O47" s="81">
        <v>1122005.1399999999</v>
      </c>
      <c r="P47" s="81">
        <v>0</v>
      </c>
      <c r="Q47" s="81">
        <v>304502.44</v>
      </c>
      <c r="R47" s="81">
        <v>174508.79999999999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4.1" customHeight="1" x14ac:dyDescent="0.25">
      <c r="A48" s="1" t="s">
        <v>99</v>
      </c>
      <c r="B48" s="1" t="s">
        <v>100</v>
      </c>
      <c r="C48" s="5">
        <f t="shared" si="7"/>
        <v>5910513.5000000009</v>
      </c>
      <c r="D48" s="81">
        <v>625537</v>
      </c>
      <c r="E48" s="81">
        <v>991379.72</v>
      </c>
      <c r="F48" s="81">
        <v>49418.83</v>
      </c>
      <c r="G48" s="81">
        <v>681533.7</v>
      </c>
      <c r="H48" s="81">
        <v>0</v>
      </c>
      <c r="I48" s="6">
        <f t="shared" si="8"/>
        <v>2956451.6500000004</v>
      </c>
      <c r="J48" s="81">
        <v>0</v>
      </c>
      <c r="K48" s="81">
        <v>1688020.35</v>
      </c>
      <c r="L48" s="81">
        <v>1268431.3</v>
      </c>
      <c r="M48" s="81">
        <v>0</v>
      </c>
      <c r="N48" s="10"/>
      <c r="O48" s="81">
        <v>174831.15</v>
      </c>
      <c r="P48" s="81">
        <v>0</v>
      </c>
      <c r="Q48" s="81">
        <v>294254.95</v>
      </c>
      <c r="R48" s="81">
        <v>137106.5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4.1" customHeight="1" x14ac:dyDescent="0.25">
      <c r="A49" s="1" t="s">
        <v>101</v>
      </c>
      <c r="B49" s="1" t="s">
        <v>102</v>
      </c>
      <c r="C49" s="5">
        <f t="shared" si="7"/>
        <v>3795808.2500000005</v>
      </c>
      <c r="D49" s="81">
        <v>433025.53</v>
      </c>
      <c r="E49" s="81">
        <v>782400.15</v>
      </c>
      <c r="F49" s="81">
        <v>37853.050000000003</v>
      </c>
      <c r="G49" s="81">
        <v>234882.35</v>
      </c>
      <c r="H49" s="81">
        <v>0</v>
      </c>
      <c r="I49" s="6">
        <f t="shared" si="8"/>
        <v>1982246.72</v>
      </c>
      <c r="J49" s="81">
        <v>0</v>
      </c>
      <c r="K49" s="81">
        <v>1041137.35</v>
      </c>
      <c r="L49" s="81">
        <v>941109.37</v>
      </c>
      <c r="M49" s="81">
        <v>0</v>
      </c>
      <c r="N49" s="10"/>
      <c r="O49" s="81">
        <v>86605.05</v>
      </c>
      <c r="P49" s="81">
        <v>0</v>
      </c>
      <c r="Q49" s="81">
        <v>141356.70000000001</v>
      </c>
      <c r="R49" s="81">
        <v>97438.7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4.1" customHeight="1" x14ac:dyDescent="0.25">
      <c r="A50" s="1">
        <v>2117</v>
      </c>
      <c r="B50" s="1" t="s">
        <v>453</v>
      </c>
      <c r="C50" s="5">
        <f t="shared" si="7"/>
        <v>11903444.540000001</v>
      </c>
      <c r="D50" s="81">
        <v>1281432.92</v>
      </c>
      <c r="E50" s="81">
        <v>1534093.62</v>
      </c>
      <c r="F50" s="81">
        <v>110515.55</v>
      </c>
      <c r="G50" s="81">
        <v>1286939.8500000001</v>
      </c>
      <c r="H50" s="81">
        <v>0</v>
      </c>
      <c r="I50" s="6">
        <f t="shared" si="8"/>
        <v>5401462.4100000001</v>
      </c>
      <c r="J50" s="81">
        <v>0</v>
      </c>
      <c r="K50" s="81">
        <v>2530107.89</v>
      </c>
      <c r="L50" s="81">
        <v>2871354.52</v>
      </c>
      <c r="M50" s="81">
        <v>0</v>
      </c>
      <c r="N50" s="10"/>
      <c r="O50" s="81">
        <v>283767.90999999997</v>
      </c>
      <c r="P50" s="81">
        <v>0</v>
      </c>
      <c r="Q50" s="81">
        <v>272304.71000000002</v>
      </c>
      <c r="R50" s="81">
        <v>1732927.57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14.1" customHeight="1" x14ac:dyDescent="0.25">
      <c r="C51" s="5"/>
      <c r="D51" s="6"/>
      <c r="E51" s="6"/>
      <c r="F51" s="6"/>
      <c r="G51" s="6"/>
      <c r="H51" s="6"/>
      <c r="I51" s="6"/>
      <c r="J51" s="10"/>
      <c r="K51" s="10"/>
      <c r="L51" s="10"/>
      <c r="M51" s="10"/>
      <c r="N51" s="10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:39" s="2" customFormat="1" ht="14.1" customHeight="1" x14ac:dyDescent="0.25">
      <c r="B52" s="2" t="s">
        <v>103</v>
      </c>
      <c r="C52" s="5">
        <f t="shared" ref="C52:M52" si="9">SUM(C53:C77)</f>
        <v>304142831.70000005</v>
      </c>
      <c r="D52" s="5">
        <f t="shared" si="9"/>
        <v>62666843.650000006</v>
      </c>
      <c r="E52" s="5">
        <f t="shared" si="9"/>
        <v>48240106.599999994</v>
      </c>
      <c r="F52" s="5">
        <f t="shared" si="9"/>
        <v>3143310.1999999997</v>
      </c>
      <c r="G52" s="5">
        <f t="shared" si="9"/>
        <v>20377914.520000003</v>
      </c>
      <c r="H52" s="5">
        <f t="shared" si="9"/>
        <v>0</v>
      </c>
      <c r="I52" s="5">
        <f t="shared" si="9"/>
        <v>117735650.86999999</v>
      </c>
      <c r="J52" s="9">
        <f t="shared" si="9"/>
        <v>11284.95</v>
      </c>
      <c r="K52" s="9">
        <f t="shared" si="9"/>
        <v>61870375.800000004</v>
      </c>
      <c r="L52" s="9">
        <f t="shared" si="9"/>
        <v>55825726.520000003</v>
      </c>
      <c r="M52" s="9">
        <f t="shared" si="9"/>
        <v>28263.599999999999</v>
      </c>
      <c r="N52" s="9"/>
      <c r="O52" s="5">
        <f>SUM(O53:O77)</f>
        <v>12890266.499999998</v>
      </c>
      <c r="P52" s="5">
        <f>SUM(P53:P77)</f>
        <v>1500</v>
      </c>
      <c r="Q52" s="5">
        <f>SUM(Q53:Q77)</f>
        <v>6148928.3000000007</v>
      </c>
      <c r="R52" s="5">
        <f>SUM(R53:R77)</f>
        <v>32938311.059999995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14.1" customHeight="1" x14ac:dyDescent="0.25">
      <c r="A53" s="1" t="s">
        <v>104</v>
      </c>
      <c r="B53" s="1" t="s">
        <v>105</v>
      </c>
      <c r="C53" s="5">
        <f t="shared" ref="C53:C77" si="10">SUM(D53:I53,O53:R53)</f>
        <v>7984031.7199999988</v>
      </c>
      <c r="D53" s="81">
        <v>1231720.6499999999</v>
      </c>
      <c r="E53" s="81">
        <v>2310112.2799999998</v>
      </c>
      <c r="F53" s="81">
        <v>62890.01</v>
      </c>
      <c r="G53" s="81">
        <v>360168</v>
      </c>
      <c r="H53" s="81">
        <v>0</v>
      </c>
      <c r="I53" s="6">
        <f t="shared" ref="I53:I77" si="11">SUM(J53:M53)</f>
        <v>2844038.85</v>
      </c>
      <c r="J53" s="81">
        <v>0</v>
      </c>
      <c r="K53" s="81">
        <v>1654194</v>
      </c>
      <c r="L53" s="81">
        <v>1189844.8500000001</v>
      </c>
      <c r="M53" s="81">
        <v>0</v>
      </c>
      <c r="N53" s="10"/>
      <c r="O53" s="81">
        <v>385596.8</v>
      </c>
      <c r="P53" s="81">
        <v>0</v>
      </c>
      <c r="Q53" s="81">
        <v>469038.49</v>
      </c>
      <c r="R53" s="81">
        <v>320466.64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4.1" customHeight="1" x14ac:dyDescent="0.25">
      <c r="A54" s="1" t="s">
        <v>106</v>
      </c>
      <c r="B54" s="1" t="s">
        <v>107</v>
      </c>
      <c r="C54" s="5">
        <f t="shared" si="10"/>
        <v>8766524.4800000004</v>
      </c>
      <c r="D54" s="81">
        <v>912176.85</v>
      </c>
      <c r="E54" s="81">
        <v>1894961.01</v>
      </c>
      <c r="F54" s="81">
        <v>79634.509999999995</v>
      </c>
      <c r="G54" s="81">
        <v>1238503.42</v>
      </c>
      <c r="H54" s="81">
        <v>0</v>
      </c>
      <c r="I54" s="6">
        <f t="shared" si="11"/>
        <v>3408332.1700000004</v>
      </c>
      <c r="J54" s="81">
        <v>0</v>
      </c>
      <c r="K54" s="81">
        <v>2003585.85</v>
      </c>
      <c r="L54" s="81">
        <v>1376482.72</v>
      </c>
      <c r="M54" s="81">
        <v>28263.599999999999</v>
      </c>
      <c r="N54" s="10"/>
      <c r="O54" s="81">
        <v>412491.65</v>
      </c>
      <c r="P54" s="81">
        <v>0</v>
      </c>
      <c r="Q54" s="81">
        <v>43279.87</v>
      </c>
      <c r="R54" s="81">
        <v>777145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4.1" customHeight="1" x14ac:dyDescent="0.25">
      <c r="A55" s="1" t="s">
        <v>108</v>
      </c>
      <c r="B55" s="1" t="s">
        <v>109</v>
      </c>
      <c r="C55" s="5">
        <f t="shared" si="10"/>
        <v>2588652.7999999998</v>
      </c>
      <c r="D55" s="81">
        <v>250834.05</v>
      </c>
      <c r="E55" s="81">
        <v>311087.25</v>
      </c>
      <c r="F55" s="81">
        <v>22936.05</v>
      </c>
      <c r="G55" s="81">
        <v>320549</v>
      </c>
      <c r="H55" s="81">
        <v>0</v>
      </c>
      <c r="I55" s="6">
        <f t="shared" si="11"/>
        <v>1163979.05</v>
      </c>
      <c r="J55" s="81">
        <v>0</v>
      </c>
      <c r="K55" s="81">
        <v>640748.6</v>
      </c>
      <c r="L55" s="81">
        <v>523230.45</v>
      </c>
      <c r="M55" s="81">
        <v>0</v>
      </c>
      <c r="N55" s="10"/>
      <c r="O55" s="81">
        <v>90782.35</v>
      </c>
      <c r="P55" s="81">
        <v>0</v>
      </c>
      <c r="Q55" s="81">
        <v>285000</v>
      </c>
      <c r="R55" s="81">
        <v>143485.04999999999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4.1" customHeight="1" x14ac:dyDescent="0.25">
      <c r="A56" s="1" t="s">
        <v>110</v>
      </c>
      <c r="B56" s="1" t="s">
        <v>111</v>
      </c>
      <c r="C56" s="5">
        <f t="shared" si="10"/>
        <v>15945118.920000002</v>
      </c>
      <c r="D56" s="81">
        <v>3075022.75</v>
      </c>
      <c r="E56" s="81">
        <v>2626420.91</v>
      </c>
      <c r="F56" s="81">
        <v>103011.42</v>
      </c>
      <c r="G56" s="81">
        <v>672336</v>
      </c>
      <c r="H56" s="81">
        <v>0</v>
      </c>
      <c r="I56" s="6">
        <f t="shared" si="11"/>
        <v>5105712.0999999996</v>
      </c>
      <c r="J56" s="81">
        <v>0</v>
      </c>
      <c r="K56" s="81">
        <v>2778013.95</v>
      </c>
      <c r="L56" s="81">
        <v>2327698.15</v>
      </c>
      <c r="M56" s="81">
        <v>0</v>
      </c>
      <c r="N56" s="10"/>
      <c r="O56" s="81">
        <v>340588.98</v>
      </c>
      <c r="P56" s="81">
        <v>0</v>
      </c>
      <c r="Q56" s="81">
        <v>865868.89</v>
      </c>
      <c r="R56" s="81">
        <v>3156157.87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4.1" customHeight="1" x14ac:dyDescent="0.25">
      <c r="A57" s="1" t="s">
        <v>112</v>
      </c>
      <c r="B57" s="1" t="s">
        <v>113</v>
      </c>
      <c r="C57" s="5">
        <f t="shared" si="10"/>
        <v>135566061.78</v>
      </c>
      <c r="D57" s="81">
        <v>38078580.210000001</v>
      </c>
      <c r="E57" s="81">
        <v>16618507.279999999</v>
      </c>
      <c r="F57" s="81">
        <v>1469346.27</v>
      </c>
      <c r="G57" s="81">
        <v>7510350.4000000004</v>
      </c>
      <c r="H57" s="81">
        <v>0</v>
      </c>
      <c r="I57" s="6">
        <f t="shared" si="11"/>
        <v>51898032.599999994</v>
      </c>
      <c r="J57" s="81">
        <v>0</v>
      </c>
      <c r="K57" s="81">
        <v>26513705.649999999</v>
      </c>
      <c r="L57" s="81">
        <v>25384326.949999999</v>
      </c>
      <c r="M57" s="81">
        <v>0</v>
      </c>
      <c r="N57" s="10"/>
      <c r="O57" s="81">
        <v>4732980.37</v>
      </c>
      <c r="P57" s="81">
        <v>0</v>
      </c>
      <c r="Q57" s="81">
        <v>325838</v>
      </c>
      <c r="R57" s="81">
        <v>14932426.65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4.1" customHeight="1" x14ac:dyDescent="0.25">
      <c r="A58" s="1" t="s">
        <v>114</v>
      </c>
      <c r="B58" s="1" t="s">
        <v>115</v>
      </c>
      <c r="C58" s="5">
        <f t="shared" si="10"/>
        <v>1848530.4100000001</v>
      </c>
      <c r="D58" s="81">
        <v>260723.15</v>
      </c>
      <c r="E58" s="81">
        <v>229378.7</v>
      </c>
      <c r="F58" s="81">
        <v>14306.35</v>
      </c>
      <c r="G58" s="81">
        <v>46545</v>
      </c>
      <c r="H58" s="81">
        <v>0</v>
      </c>
      <c r="I58" s="6">
        <f t="shared" si="11"/>
        <v>669490.9</v>
      </c>
      <c r="J58" s="81">
        <v>948.95</v>
      </c>
      <c r="K58" s="81">
        <v>318302.8</v>
      </c>
      <c r="L58" s="81">
        <v>350239.15</v>
      </c>
      <c r="M58" s="81">
        <v>0</v>
      </c>
      <c r="N58" s="10"/>
      <c r="O58" s="81">
        <v>23689</v>
      </c>
      <c r="P58" s="81">
        <v>0</v>
      </c>
      <c r="Q58" s="81">
        <v>293588.01</v>
      </c>
      <c r="R58" s="81">
        <v>310809.3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4.1" customHeight="1" x14ac:dyDescent="0.25">
      <c r="A59" s="1" t="s">
        <v>116</v>
      </c>
      <c r="B59" s="1" t="s">
        <v>117</v>
      </c>
      <c r="C59" s="5">
        <f t="shared" si="10"/>
        <v>4592713.8299999991</v>
      </c>
      <c r="D59" s="81">
        <v>594051.19999999995</v>
      </c>
      <c r="E59" s="81">
        <v>1039513.29</v>
      </c>
      <c r="F59" s="81">
        <v>27746.400000000001</v>
      </c>
      <c r="G59" s="81">
        <v>96545.2</v>
      </c>
      <c r="H59" s="81">
        <v>0</v>
      </c>
      <c r="I59" s="6">
        <f t="shared" si="11"/>
        <v>1754653.0499999998</v>
      </c>
      <c r="J59" s="81">
        <v>0</v>
      </c>
      <c r="K59" s="81">
        <v>961137.6</v>
      </c>
      <c r="L59" s="81">
        <v>793515.45</v>
      </c>
      <c r="M59" s="81">
        <v>0</v>
      </c>
      <c r="N59" s="10"/>
      <c r="O59" s="81">
        <v>155282.4</v>
      </c>
      <c r="P59" s="81">
        <v>0</v>
      </c>
      <c r="Q59" s="81">
        <v>529302.25</v>
      </c>
      <c r="R59" s="81">
        <v>395620.04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4.1" customHeight="1" x14ac:dyDescent="0.25">
      <c r="A60" s="1" t="s">
        <v>118</v>
      </c>
      <c r="B60" s="1" t="s">
        <v>119</v>
      </c>
      <c r="C60" s="5">
        <f t="shared" si="10"/>
        <v>3587236.63</v>
      </c>
      <c r="D60" s="81">
        <v>348554.5</v>
      </c>
      <c r="E60" s="81">
        <v>372084.83</v>
      </c>
      <c r="F60" s="81">
        <v>12076.15</v>
      </c>
      <c r="G60" s="81">
        <v>150930</v>
      </c>
      <c r="H60" s="81">
        <v>0</v>
      </c>
      <c r="I60" s="6">
        <f t="shared" si="11"/>
        <v>1286386.8</v>
      </c>
      <c r="J60" s="81">
        <v>0</v>
      </c>
      <c r="K60" s="81">
        <v>407909.65</v>
      </c>
      <c r="L60" s="81">
        <v>878477.15</v>
      </c>
      <c r="M60" s="81">
        <v>0</v>
      </c>
      <c r="N60" s="10"/>
      <c r="O60" s="81">
        <v>979847.5</v>
      </c>
      <c r="P60" s="81">
        <v>0</v>
      </c>
      <c r="Q60" s="81">
        <v>39213.800000000003</v>
      </c>
      <c r="R60" s="81">
        <v>398143.05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4.1" customHeight="1" x14ac:dyDescent="0.25">
      <c r="A61" s="1" t="s">
        <v>120</v>
      </c>
      <c r="B61" s="1" t="s">
        <v>121</v>
      </c>
      <c r="C61" s="5">
        <f t="shared" si="10"/>
        <v>3507367.5</v>
      </c>
      <c r="D61" s="81">
        <v>365874.65</v>
      </c>
      <c r="E61" s="81">
        <v>539727.39</v>
      </c>
      <c r="F61" s="81">
        <v>8543.35</v>
      </c>
      <c r="G61" s="81">
        <v>208136.85</v>
      </c>
      <c r="H61" s="81">
        <v>0</v>
      </c>
      <c r="I61" s="6">
        <f t="shared" si="11"/>
        <v>1870354.3</v>
      </c>
      <c r="J61" s="81">
        <v>0</v>
      </c>
      <c r="K61" s="81">
        <v>934284.65</v>
      </c>
      <c r="L61" s="81">
        <v>936069.65</v>
      </c>
      <c r="M61" s="81">
        <v>0</v>
      </c>
      <c r="N61" s="10"/>
      <c r="O61" s="81">
        <v>200713.06</v>
      </c>
      <c r="P61" s="81">
        <v>0</v>
      </c>
      <c r="Q61" s="81">
        <v>206987.6</v>
      </c>
      <c r="R61" s="81">
        <v>107030.3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4.1" customHeight="1" x14ac:dyDescent="0.25">
      <c r="A62" s="1" t="s">
        <v>122</v>
      </c>
      <c r="B62" s="1" t="s">
        <v>123</v>
      </c>
      <c r="C62" s="5">
        <f t="shared" si="10"/>
        <v>4605898.0300000012</v>
      </c>
      <c r="D62" s="81">
        <v>1024820.1</v>
      </c>
      <c r="E62" s="81">
        <v>1047396.71</v>
      </c>
      <c r="F62" s="81">
        <v>41320.949999999997</v>
      </c>
      <c r="G62" s="81">
        <v>212772</v>
      </c>
      <c r="H62" s="81">
        <v>0</v>
      </c>
      <c r="I62" s="6">
        <f t="shared" si="11"/>
        <v>1772235.22</v>
      </c>
      <c r="J62" s="81">
        <v>0</v>
      </c>
      <c r="K62" s="81">
        <v>889191.45</v>
      </c>
      <c r="L62" s="81">
        <v>883043.77</v>
      </c>
      <c r="M62" s="81">
        <v>0</v>
      </c>
      <c r="N62" s="10"/>
      <c r="O62" s="81">
        <v>118333.4</v>
      </c>
      <c r="P62" s="81">
        <v>0</v>
      </c>
      <c r="Q62" s="81">
        <v>51263.45</v>
      </c>
      <c r="R62" s="81">
        <v>337756.2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4.1" customHeight="1" x14ac:dyDescent="0.25">
      <c r="A63" s="1" t="s">
        <v>124</v>
      </c>
      <c r="B63" s="1" t="s">
        <v>125</v>
      </c>
      <c r="C63" s="5">
        <f t="shared" si="10"/>
        <v>12193731.349999998</v>
      </c>
      <c r="D63" s="81">
        <v>1966541.4</v>
      </c>
      <c r="E63" s="81">
        <v>2093115.71</v>
      </c>
      <c r="F63" s="81">
        <v>136137.25</v>
      </c>
      <c r="G63" s="81">
        <v>1388229.55</v>
      </c>
      <c r="H63" s="81">
        <v>0</v>
      </c>
      <c r="I63" s="6">
        <f t="shared" si="11"/>
        <v>4405604.49</v>
      </c>
      <c r="J63" s="81">
        <v>0</v>
      </c>
      <c r="K63" s="81">
        <v>2811384.95</v>
      </c>
      <c r="L63" s="81">
        <v>1594219.54</v>
      </c>
      <c r="M63" s="81">
        <v>0</v>
      </c>
      <c r="N63" s="10"/>
      <c r="O63" s="81">
        <v>788118.95</v>
      </c>
      <c r="P63" s="81">
        <v>0</v>
      </c>
      <c r="Q63" s="81">
        <v>617109.68999999994</v>
      </c>
      <c r="R63" s="81">
        <v>798874.31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4.1" customHeight="1" x14ac:dyDescent="0.25">
      <c r="A64" s="1" t="s">
        <v>126</v>
      </c>
      <c r="B64" s="1" t="s">
        <v>127</v>
      </c>
      <c r="C64" s="5">
        <f t="shared" si="10"/>
        <v>3440662.7800000003</v>
      </c>
      <c r="D64" s="81">
        <v>561204.05000000005</v>
      </c>
      <c r="E64" s="81">
        <v>459433.49</v>
      </c>
      <c r="F64" s="81">
        <v>56915.1</v>
      </c>
      <c r="G64" s="81">
        <v>130605</v>
      </c>
      <c r="H64" s="81">
        <v>0</v>
      </c>
      <c r="I64" s="6">
        <f t="shared" si="11"/>
        <v>1431834.23</v>
      </c>
      <c r="J64" s="81">
        <v>0</v>
      </c>
      <c r="K64" s="81">
        <v>720731.35</v>
      </c>
      <c r="L64" s="81">
        <v>711102.88</v>
      </c>
      <c r="M64" s="81">
        <v>0</v>
      </c>
      <c r="N64" s="10"/>
      <c r="O64" s="81">
        <v>76118.350000000006</v>
      </c>
      <c r="P64" s="81">
        <v>0</v>
      </c>
      <c r="Q64" s="81">
        <v>12098.86</v>
      </c>
      <c r="R64" s="81">
        <v>712453.7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4.1" customHeight="1" x14ac:dyDescent="0.25">
      <c r="A65" s="1" t="s">
        <v>128</v>
      </c>
      <c r="B65" s="1" t="s">
        <v>129</v>
      </c>
      <c r="C65" s="5">
        <f t="shared" si="10"/>
        <v>4272202.1100000003</v>
      </c>
      <c r="D65" s="81">
        <v>520904.45</v>
      </c>
      <c r="E65" s="81">
        <v>1634698.19</v>
      </c>
      <c r="F65" s="81">
        <v>34873.18</v>
      </c>
      <c r="G65" s="81">
        <v>491461.3</v>
      </c>
      <c r="H65" s="81">
        <v>0</v>
      </c>
      <c r="I65" s="6">
        <f t="shared" si="11"/>
        <v>1103402.95</v>
      </c>
      <c r="J65" s="81">
        <v>0</v>
      </c>
      <c r="K65" s="81">
        <v>668903.44999999995</v>
      </c>
      <c r="L65" s="81">
        <v>434499.5</v>
      </c>
      <c r="M65" s="81">
        <v>0</v>
      </c>
      <c r="N65" s="10"/>
      <c r="O65" s="81">
        <v>177668.95</v>
      </c>
      <c r="P65" s="81">
        <v>0</v>
      </c>
      <c r="Q65" s="81">
        <v>145723.64000000001</v>
      </c>
      <c r="R65" s="81">
        <v>163469.45000000001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39" ht="14.1" customHeight="1" x14ac:dyDescent="0.25">
      <c r="A66" s="1" t="s">
        <v>130</v>
      </c>
      <c r="B66" s="1" t="s">
        <v>131</v>
      </c>
      <c r="C66" s="5">
        <f t="shared" si="10"/>
        <v>10614182.040000001</v>
      </c>
      <c r="D66" s="81">
        <v>973700.5</v>
      </c>
      <c r="E66" s="81">
        <v>2314931.79</v>
      </c>
      <c r="F66" s="81">
        <v>101577.8</v>
      </c>
      <c r="G66" s="81">
        <v>1107842.6499999999</v>
      </c>
      <c r="H66" s="81">
        <v>0</v>
      </c>
      <c r="I66" s="6">
        <f t="shared" si="11"/>
        <v>4637388.41</v>
      </c>
      <c r="J66" s="81">
        <v>0</v>
      </c>
      <c r="K66" s="81">
        <v>2183558.7000000002</v>
      </c>
      <c r="L66" s="81">
        <v>2453829.71</v>
      </c>
      <c r="M66" s="81">
        <v>0</v>
      </c>
      <c r="N66" s="10"/>
      <c r="O66" s="81">
        <v>249657.74</v>
      </c>
      <c r="P66" s="81">
        <v>0</v>
      </c>
      <c r="Q66" s="81">
        <v>0</v>
      </c>
      <c r="R66" s="81">
        <v>1229083.1499999999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39" ht="14.1" customHeight="1" x14ac:dyDescent="0.25">
      <c r="A67" s="1" t="s">
        <v>132</v>
      </c>
      <c r="B67" s="1" t="s">
        <v>133</v>
      </c>
      <c r="C67" s="5">
        <f t="shared" si="10"/>
        <v>2999373.7100000004</v>
      </c>
      <c r="D67" s="81">
        <v>380158.1</v>
      </c>
      <c r="E67" s="81">
        <v>572763.67000000004</v>
      </c>
      <c r="F67" s="81">
        <v>14520.25</v>
      </c>
      <c r="G67" s="81">
        <v>163429.20000000001</v>
      </c>
      <c r="H67" s="81">
        <v>0</v>
      </c>
      <c r="I67" s="6">
        <f t="shared" si="11"/>
        <v>1416683.1400000001</v>
      </c>
      <c r="J67" s="81">
        <v>0</v>
      </c>
      <c r="K67" s="81">
        <v>668414.9</v>
      </c>
      <c r="L67" s="81">
        <v>748268.24</v>
      </c>
      <c r="M67" s="81">
        <v>0</v>
      </c>
      <c r="N67" s="10"/>
      <c r="O67" s="81">
        <v>51917.2</v>
      </c>
      <c r="P67" s="81">
        <v>0</v>
      </c>
      <c r="Q67" s="81">
        <v>399902.15</v>
      </c>
      <c r="R67" s="81">
        <v>0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4.1" customHeight="1" x14ac:dyDescent="0.25">
      <c r="A68" s="1" t="s">
        <v>134</v>
      </c>
      <c r="B68" s="1" t="s">
        <v>135</v>
      </c>
      <c r="C68" s="5">
        <f t="shared" si="10"/>
        <v>6128921.9300000006</v>
      </c>
      <c r="D68" s="81">
        <v>892953.7</v>
      </c>
      <c r="E68" s="81">
        <v>948953.28</v>
      </c>
      <c r="F68" s="81">
        <v>51037.56</v>
      </c>
      <c r="G68" s="81">
        <v>554360</v>
      </c>
      <c r="H68" s="81">
        <v>0</v>
      </c>
      <c r="I68" s="6">
        <f t="shared" si="11"/>
        <v>2566897.2999999998</v>
      </c>
      <c r="J68" s="81">
        <v>0</v>
      </c>
      <c r="K68" s="81">
        <v>1439893.65</v>
      </c>
      <c r="L68" s="81">
        <v>1127003.6499999999</v>
      </c>
      <c r="M68" s="81">
        <v>0</v>
      </c>
      <c r="N68" s="10"/>
      <c r="O68" s="81">
        <v>112277.69</v>
      </c>
      <c r="P68" s="81">
        <v>0</v>
      </c>
      <c r="Q68" s="81">
        <v>240261.75</v>
      </c>
      <c r="R68" s="81">
        <v>762180.65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39" ht="14.1" customHeight="1" x14ac:dyDescent="0.25">
      <c r="A69" s="1" t="s">
        <v>136</v>
      </c>
      <c r="B69" s="1" t="s">
        <v>137</v>
      </c>
      <c r="C69" s="5">
        <f t="shared" si="10"/>
        <v>2825629.8</v>
      </c>
      <c r="D69" s="81">
        <v>235761.1</v>
      </c>
      <c r="E69" s="81">
        <v>696190.4</v>
      </c>
      <c r="F69" s="81">
        <v>4004.75</v>
      </c>
      <c r="G69" s="81">
        <v>243073</v>
      </c>
      <c r="H69" s="81">
        <v>0</v>
      </c>
      <c r="I69" s="6">
        <f t="shared" si="11"/>
        <v>1343498.0499999998</v>
      </c>
      <c r="J69" s="81">
        <v>0</v>
      </c>
      <c r="K69" s="81">
        <v>697752.6</v>
      </c>
      <c r="L69" s="81">
        <v>645745.44999999995</v>
      </c>
      <c r="M69" s="81">
        <v>0</v>
      </c>
      <c r="N69" s="10"/>
      <c r="O69" s="81">
        <v>39428.1</v>
      </c>
      <c r="P69" s="81">
        <v>0</v>
      </c>
      <c r="Q69" s="81">
        <v>5601.4</v>
      </c>
      <c r="R69" s="81">
        <v>258073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39" ht="14.1" customHeight="1" x14ac:dyDescent="0.25">
      <c r="A70" s="1" t="s">
        <v>138</v>
      </c>
      <c r="B70" s="1" t="s">
        <v>139</v>
      </c>
      <c r="C70" s="5">
        <f t="shared" si="10"/>
        <v>10873260</v>
      </c>
      <c r="D70" s="81">
        <v>1842589</v>
      </c>
      <c r="E70" s="81">
        <v>1613030.11</v>
      </c>
      <c r="F70" s="81">
        <v>77989.570000000007</v>
      </c>
      <c r="G70" s="81">
        <v>496015</v>
      </c>
      <c r="H70" s="81">
        <v>0</v>
      </c>
      <c r="I70" s="6">
        <f t="shared" si="11"/>
        <v>5952909.9700000007</v>
      </c>
      <c r="J70" s="81">
        <v>0</v>
      </c>
      <c r="K70" s="81">
        <v>3081752.45</v>
      </c>
      <c r="L70" s="81">
        <v>2871157.52</v>
      </c>
      <c r="M70" s="81">
        <v>0</v>
      </c>
      <c r="N70" s="10"/>
      <c r="O70" s="81">
        <v>70442.100000000006</v>
      </c>
      <c r="P70" s="81">
        <v>0</v>
      </c>
      <c r="Q70" s="81">
        <v>32748</v>
      </c>
      <c r="R70" s="81">
        <v>787536.25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14.1" customHeight="1" x14ac:dyDescent="0.25">
      <c r="A71" s="1" t="s">
        <v>140</v>
      </c>
      <c r="B71" s="1" t="s">
        <v>141</v>
      </c>
      <c r="C71" s="5">
        <f t="shared" si="10"/>
        <v>7616762.549999998</v>
      </c>
      <c r="D71" s="81">
        <v>1468391.77</v>
      </c>
      <c r="E71" s="81">
        <v>1415060.66</v>
      </c>
      <c r="F71" s="81">
        <v>147623.79999999999</v>
      </c>
      <c r="G71" s="81">
        <v>486800</v>
      </c>
      <c r="H71" s="81">
        <v>0</v>
      </c>
      <c r="I71" s="6">
        <f t="shared" si="11"/>
        <v>3235556.06</v>
      </c>
      <c r="J71" s="81">
        <v>0</v>
      </c>
      <c r="K71" s="81">
        <v>1839799.35</v>
      </c>
      <c r="L71" s="81">
        <v>1395756.71</v>
      </c>
      <c r="M71" s="81">
        <v>0</v>
      </c>
      <c r="N71" s="10"/>
      <c r="O71" s="81">
        <v>308029.27</v>
      </c>
      <c r="P71" s="81">
        <v>0</v>
      </c>
      <c r="Q71" s="81">
        <v>57540.39</v>
      </c>
      <c r="R71" s="81">
        <v>497760.6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14.1" customHeight="1" x14ac:dyDescent="0.25">
      <c r="A72" s="1" t="s">
        <v>142</v>
      </c>
      <c r="B72" s="1" t="s">
        <v>143</v>
      </c>
      <c r="C72" s="5">
        <f t="shared" si="10"/>
        <v>6239644.5599999996</v>
      </c>
      <c r="D72" s="81">
        <v>691146.6</v>
      </c>
      <c r="E72" s="81">
        <v>1166271.8899999999</v>
      </c>
      <c r="F72" s="81">
        <v>38613.449999999997</v>
      </c>
      <c r="G72" s="81">
        <v>370183</v>
      </c>
      <c r="H72" s="81">
        <v>0</v>
      </c>
      <c r="I72" s="6">
        <f t="shared" si="11"/>
        <v>2682966.9500000002</v>
      </c>
      <c r="J72" s="81">
        <v>10336</v>
      </c>
      <c r="K72" s="81">
        <v>1530708.55</v>
      </c>
      <c r="L72" s="81">
        <v>1141922.3999999999</v>
      </c>
      <c r="M72" s="81">
        <v>0</v>
      </c>
      <c r="N72" s="10"/>
      <c r="O72" s="81">
        <v>512157.5</v>
      </c>
      <c r="P72" s="81">
        <v>0</v>
      </c>
      <c r="Q72" s="81">
        <v>182355.92</v>
      </c>
      <c r="R72" s="81">
        <v>595949.25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1:39" ht="14.1" customHeight="1" x14ac:dyDescent="0.25">
      <c r="A73" s="1" t="s">
        <v>144</v>
      </c>
      <c r="B73" s="1" t="s">
        <v>145</v>
      </c>
      <c r="C73" s="5">
        <f t="shared" si="10"/>
        <v>5988903.8599999994</v>
      </c>
      <c r="D73" s="81">
        <v>572144.80000000005</v>
      </c>
      <c r="E73" s="81">
        <v>889018.06</v>
      </c>
      <c r="F73" s="81">
        <v>103560.8</v>
      </c>
      <c r="G73" s="81">
        <v>597140.6</v>
      </c>
      <c r="H73" s="81">
        <v>0</v>
      </c>
      <c r="I73" s="6">
        <f t="shared" si="11"/>
        <v>2369033.5</v>
      </c>
      <c r="J73" s="81">
        <v>0</v>
      </c>
      <c r="K73" s="81">
        <v>1176446.5</v>
      </c>
      <c r="L73" s="81">
        <v>1192587</v>
      </c>
      <c r="M73" s="81">
        <v>0</v>
      </c>
      <c r="N73" s="10"/>
      <c r="O73" s="81">
        <v>624750.85</v>
      </c>
      <c r="P73" s="81">
        <v>0</v>
      </c>
      <c r="Q73" s="81">
        <v>255360.65</v>
      </c>
      <c r="R73" s="81">
        <v>577894.6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1:39" ht="14.1" customHeight="1" x14ac:dyDescent="0.25">
      <c r="A74" s="1" t="s">
        <v>146</v>
      </c>
      <c r="B74" s="1" t="s">
        <v>147</v>
      </c>
      <c r="C74" s="5">
        <f t="shared" si="10"/>
        <v>5161118.6500000004</v>
      </c>
      <c r="D74" s="81">
        <v>1176236.19</v>
      </c>
      <c r="E74" s="81">
        <v>865137.1</v>
      </c>
      <c r="F74" s="81">
        <v>45390.76</v>
      </c>
      <c r="G74" s="81">
        <v>236046</v>
      </c>
      <c r="H74" s="81">
        <v>0</v>
      </c>
      <c r="I74" s="6">
        <f t="shared" si="11"/>
        <v>2205175.9500000002</v>
      </c>
      <c r="J74" s="81">
        <v>0</v>
      </c>
      <c r="K74" s="81">
        <v>988135.35</v>
      </c>
      <c r="L74" s="81">
        <v>1217040.6000000001</v>
      </c>
      <c r="M74" s="81">
        <v>0</v>
      </c>
      <c r="N74" s="10"/>
      <c r="O74" s="81">
        <v>113305.65</v>
      </c>
      <c r="P74" s="81">
        <v>1500</v>
      </c>
      <c r="Q74" s="81">
        <v>45493.599999999999</v>
      </c>
      <c r="R74" s="81">
        <v>472833.4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4.1" customHeight="1" x14ac:dyDescent="0.25">
      <c r="A75" s="1" t="s">
        <v>148</v>
      </c>
      <c r="B75" s="1" t="s">
        <v>149</v>
      </c>
      <c r="C75" s="5">
        <f t="shared" si="10"/>
        <v>10693919.470000001</v>
      </c>
      <c r="D75" s="81">
        <v>1580859.7</v>
      </c>
      <c r="E75" s="81">
        <v>1619529.18</v>
      </c>
      <c r="F75" s="81">
        <v>60254.97</v>
      </c>
      <c r="G75" s="81">
        <v>571820.30000000005</v>
      </c>
      <c r="H75" s="81">
        <v>0</v>
      </c>
      <c r="I75" s="6">
        <f t="shared" si="11"/>
        <v>4071953.0300000003</v>
      </c>
      <c r="J75" s="81">
        <v>0</v>
      </c>
      <c r="K75" s="81">
        <v>2658647.4500000002</v>
      </c>
      <c r="L75" s="81">
        <v>1413305.58</v>
      </c>
      <c r="M75" s="81">
        <v>0</v>
      </c>
      <c r="N75" s="10"/>
      <c r="O75" s="81">
        <v>1016569.99</v>
      </c>
      <c r="P75" s="81">
        <v>0</v>
      </c>
      <c r="Q75" s="81">
        <v>236810.05</v>
      </c>
      <c r="R75" s="81">
        <v>1536122.25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4.1" customHeight="1" x14ac:dyDescent="0.25">
      <c r="A76" s="1" t="s">
        <v>150</v>
      </c>
      <c r="B76" s="1" t="s">
        <v>151</v>
      </c>
      <c r="C76" s="5">
        <f t="shared" si="10"/>
        <v>9044715.9700000007</v>
      </c>
      <c r="D76" s="81">
        <v>1378184.6</v>
      </c>
      <c r="E76" s="81">
        <v>1187449.76</v>
      </c>
      <c r="F76" s="81">
        <v>159728.79999999999</v>
      </c>
      <c r="G76" s="81">
        <v>666799.25</v>
      </c>
      <c r="H76" s="81">
        <v>0</v>
      </c>
      <c r="I76" s="6">
        <f t="shared" si="11"/>
        <v>3233274.95</v>
      </c>
      <c r="J76" s="81">
        <v>0</v>
      </c>
      <c r="K76" s="81">
        <v>1618176.8</v>
      </c>
      <c r="L76" s="81">
        <v>1615098.15</v>
      </c>
      <c r="M76" s="81">
        <v>0</v>
      </c>
      <c r="N76" s="10"/>
      <c r="O76" s="81">
        <v>265991.05</v>
      </c>
      <c r="P76" s="81">
        <v>0</v>
      </c>
      <c r="Q76" s="81">
        <v>320266.61</v>
      </c>
      <c r="R76" s="81">
        <v>1833020.95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4.1" customHeight="1" x14ac:dyDescent="0.25">
      <c r="A77" s="1">
        <v>2163</v>
      </c>
      <c r="B77" s="1" t="s">
        <v>422</v>
      </c>
      <c r="C77" s="5">
        <f t="shared" si="10"/>
        <v>17057666.82</v>
      </c>
      <c r="D77" s="81">
        <v>2283709.58</v>
      </c>
      <c r="E77" s="81">
        <v>3775333.66</v>
      </c>
      <c r="F77" s="81">
        <v>269270.7</v>
      </c>
      <c r="G77" s="81">
        <v>2057273.8</v>
      </c>
      <c r="H77" s="81">
        <v>0</v>
      </c>
      <c r="I77" s="6">
        <f t="shared" si="11"/>
        <v>5306256.8499999996</v>
      </c>
      <c r="J77" s="81">
        <v>0</v>
      </c>
      <c r="K77" s="81">
        <v>2684995.55</v>
      </c>
      <c r="L77" s="81">
        <v>2621261.2999999998</v>
      </c>
      <c r="M77" s="81">
        <v>0</v>
      </c>
      <c r="N77" s="10"/>
      <c r="O77" s="81">
        <v>1043527.6</v>
      </c>
      <c r="P77" s="81">
        <v>0</v>
      </c>
      <c r="Q77" s="81">
        <v>488275.23</v>
      </c>
      <c r="R77" s="81">
        <v>1834019.4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4.1" customHeight="1" x14ac:dyDescent="0.25">
      <c r="C78" s="5"/>
      <c r="D78" s="6"/>
      <c r="E78" s="6"/>
      <c r="F78" s="6"/>
      <c r="G78" s="6"/>
      <c r="H78" s="6"/>
      <c r="I78" s="6"/>
      <c r="J78" s="10"/>
      <c r="K78" s="10"/>
      <c r="L78" s="10"/>
      <c r="M78" s="10"/>
      <c r="N78" s="10"/>
      <c r="O78" s="81"/>
      <c r="P78" s="81"/>
      <c r="Q78" s="81"/>
      <c r="R78" s="81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s="2" customFormat="1" ht="14.1" customHeight="1" x14ac:dyDescent="0.25">
      <c r="B79" s="2" t="s">
        <v>152</v>
      </c>
      <c r="C79" s="5">
        <f t="shared" ref="C79:M79" si="12">SUM(C80:C107)</f>
        <v>608013397.71000004</v>
      </c>
      <c r="D79" s="5">
        <f t="shared" si="12"/>
        <v>119574400.54999998</v>
      </c>
      <c r="E79" s="5">
        <f t="shared" si="12"/>
        <v>85815277.629999995</v>
      </c>
      <c r="F79" s="5">
        <f t="shared" si="12"/>
        <v>10211690.969999999</v>
      </c>
      <c r="G79" s="5">
        <f t="shared" si="12"/>
        <v>32160256.5</v>
      </c>
      <c r="H79" s="5">
        <f t="shared" si="12"/>
        <v>17060</v>
      </c>
      <c r="I79" s="5">
        <f t="shared" si="12"/>
        <v>206426327.78</v>
      </c>
      <c r="J79" s="9">
        <f t="shared" si="12"/>
        <v>1099146.54</v>
      </c>
      <c r="K79" s="9">
        <f t="shared" si="12"/>
        <v>130542186.73999999</v>
      </c>
      <c r="L79" s="9">
        <f t="shared" si="12"/>
        <v>74767096.599999994</v>
      </c>
      <c r="M79" s="9">
        <f t="shared" si="12"/>
        <v>17897.900000000001</v>
      </c>
      <c r="N79" s="9"/>
      <c r="O79" s="5">
        <f>SUM(O80:O107)</f>
        <v>75021703.909999996</v>
      </c>
      <c r="P79" s="5">
        <f>SUM(P80:P107)</f>
        <v>500</v>
      </c>
      <c r="Q79" s="5">
        <f>SUM(Q80:Q107)</f>
        <v>26806285.75</v>
      </c>
      <c r="R79" s="5">
        <f>SUM(R80:R107)</f>
        <v>51979894.619999997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4.1" customHeight="1" x14ac:dyDescent="0.25">
      <c r="A80" s="1" t="s">
        <v>153</v>
      </c>
      <c r="B80" s="1" t="s">
        <v>154</v>
      </c>
      <c r="C80" s="5">
        <f t="shared" ref="C80:C107" si="13">SUM(D80:I80,O80:R80)</f>
        <v>4747800.9300000006</v>
      </c>
      <c r="D80" s="81">
        <v>474755.1</v>
      </c>
      <c r="E80" s="81">
        <v>855923.44</v>
      </c>
      <c r="F80" s="81">
        <v>45512.2</v>
      </c>
      <c r="G80" s="81">
        <v>342754</v>
      </c>
      <c r="H80" s="81">
        <v>0</v>
      </c>
      <c r="I80" s="6">
        <f t="shared" ref="I80:I107" si="14">SUM(J80:M80)</f>
        <v>2117233.54</v>
      </c>
      <c r="J80" s="81">
        <v>0</v>
      </c>
      <c r="K80" s="81">
        <v>1302486.6000000001</v>
      </c>
      <c r="L80" s="81">
        <v>814746.94</v>
      </c>
      <c r="M80" s="81">
        <v>0</v>
      </c>
      <c r="N80" s="10"/>
      <c r="O80" s="81">
        <v>142476.70000000001</v>
      </c>
      <c r="P80" s="81">
        <v>0</v>
      </c>
      <c r="Q80" s="81">
        <v>126593.45</v>
      </c>
      <c r="R80" s="81">
        <v>642552.5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4.1" customHeight="1" x14ac:dyDescent="0.25">
      <c r="A81" s="1" t="s">
        <v>155</v>
      </c>
      <c r="B81" s="1" t="s">
        <v>156</v>
      </c>
      <c r="C81" s="5">
        <f t="shared" si="13"/>
        <v>3631601.6599999992</v>
      </c>
      <c r="D81" s="81">
        <v>532859.94999999995</v>
      </c>
      <c r="E81" s="81">
        <v>587752.66</v>
      </c>
      <c r="F81" s="81">
        <v>53428.28</v>
      </c>
      <c r="G81" s="81">
        <v>215835</v>
      </c>
      <c r="H81" s="81">
        <v>0</v>
      </c>
      <c r="I81" s="6">
        <f t="shared" si="14"/>
        <v>1556914.0499999998</v>
      </c>
      <c r="J81" s="81">
        <v>0</v>
      </c>
      <c r="K81" s="81">
        <v>907965.85</v>
      </c>
      <c r="L81" s="81">
        <v>648948.19999999995</v>
      </c>
      <c r="M81" s="81">
        <v>0</v>
      </c>
      <c r="N81" s="10"/>
      <c r="O81" s="81">
        <v>125227.75</v>
      </c>
      <c r="P81" s="81">
        <v>0</v>
      </c>
      <c r="Q81" s="81">
        <v>83602.8</v>
      </c>
      <c r="R81" s="81">
        <v>475981.17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4.1" customHeight="1" x14ac:dyDescent="0.25">
      <c r="A82" s="1" t="s">
        <v>157</v>
      </c>
      <c r="B82" s="1" t="s">
        <v>158</v>
      </c>
      <c r="C82" s="5">
        <f t="shared" si="13"/>
        <v>10803107.319999998</v>
      </c>
      <c r="D82" s="81">
        <v>1916525.44</v>
      </c>
      <c r="E82" s="81">
        <v>1811855.61</v>
      </c>
      <c r="F82" s="81">
        <v>192379.15</v>
      </c>
      <c r="G82" s="81">
        <v>774130.88</v>
      </c>
      <c r="H82" s="81">
        <v>0</v>
      </c>
      <c r="I82" s="6">
        <f t="shared" si="14"/>
        <v>4096676.05</v>
      </c>
      <c r="J82" s="81">
        <v>0</v>
      </c>
      <c r="K82" s="81">
        <v>2235330.35</v>
      </c>
      <c r="L82" s="81">
        <v>1861345.7</v>
      </c>
      <c r="M82" s="81">
        <v>0</v>
      </c>
      <c r="N82" s="10"/>
      <c r="O82" s="81">
        <v>1107300.3700000001</v>
      </c>
      <c r="P82" s="81">
        <v>0</v>
      </c>
      <c r="Q82" s="81">
        <v>31505.87</v>
      </c>
      <c r="R82" s="81">
        <v>872733.95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4.1" customHeight="1" x14ac:dyDescent="0.25">
      <c r="A83" s="1" t="s">
        <v>159</v>
      </c>
      <c r="B83" s="1" t="s">
        <v>160</v>
      </c>
      <c r="C83" s="5">
        <f t="shared" si="13"/>
        <v>13100538.579999998</v>
      </c>
      <c r="D83" s="81">
        <v>2024993.95</v>
      </c>
      <c r="E83" s="81">
        <v>1946206.57</v>
      </c>
      <c r="F83" s="81">
        <v>148674.85999999999</v>
      </c>
      <c r="G83" s="81">
        <v>457711.25</v>
      </c>
      <c r="H83" s="81">
        <v>0</v>
      </c>
      <c r="I83" s="6">
        <f t="shared" si="14"/>
        <v>7081765.1799999997</v>
      </c>
      <c r="J83" s="81">
        <v>0</v>
      </c>
      <c r="K83" s="81">
        <v>4115372.95</v>
      </c>
      <c r="L83" s="81">
        <v>2966392.23</v>
      </c>
      <c r="M83" s="81">
        <v>0</v>
      </c>
      <c r="N83" s="10"/>
      <c r="O83" s="81">
        <v>539451.31999999995</v>
      </c>
      <c r="P83" s="81">
        <v>0</v>
      </c>
      <c r="Q83" s="81">
        <v>294211.20000000001</v>
      </c>
      <c r="R83" s="81">
        <v>607524.25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4.1" customHeight="1" x14ac:dyDescent="0.25">
      <c r="A84" s="1" t="s">
        <v>161</v>
      </c>
      <c r="B84" s="1" t="s">
        <v>162</v>
      </c>
      <c r="C84" s="5">
        <f t="shared" si="13"/>
        <v>3616548.4400000004</v>
      </c>
      <c r="D84" s="81">
        <v>593234.91</v>
      </c>
      <c r="E84" s="81">
        <v>573683.23</v>
      </c>
      <c r="F84" s="81">
        <v>38292.9</v>
      </c>
      <c r="G84" s="81">
        <v>116768.35</v>
      </c>
      <c r="H84" s="81">
        <v>0</v>
      </c>
      <c r="I84" s="6">
        <f t="shared" si="14"/>
        <v>1709198.35</v>
      </c>
      <c r="J84" s="81">
        <v>0</v>
      </c>
      <c r="K84" s="81">
        <v>941775.85</v>
      </c>
      <c r="L84" s="81">
        <v>767422.5</v>
      </c>
      <c r="M84" s="81">
        <v>0</v>
      </c>
      <c r="N84" s="10"/>
      <c r="O84" s="81">
        <v>147054.70000000001</v>
      </c>
      <c r="P84" s="81">
        <v>0</v>
      </c>
      <c r="Q84" s="81">
        <v>232261.8</v>
      </c>
      <c r="R84" s="81">
        <v>206054.2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14.1" customHeight="1" x14ac:dyDescent="0.25">
      <c r="A85" s="1" t="s">
        <v>163</v>
      </c>
      <c r="B85" s="1" t="s">
        <v>164</v>
      </c>
      <c r="C85" s="5">
        <f t="shared" si="13"/>
        <v>14213457.789999999</v>
      </c>
      <c r="D85" s="81">
        <v>2086801.7</v>
      </c>
      <c r="E85" s="81">
        <v>2144856.21</v>
      </c>
      <c r="F85" s="81">
        <v>103570.55</v>
      </c>
      <c r="G85" s="81">
        <v>1121340.1499999999</v>
      </c>
      <c r="H85" s="81">
        <v>0</v>
      </c>
      <c r="I85" s="6">
        <f t="shared" si="14"/>
        <v>6252024.9800000004</v>
      </c>
      <c r="J85" s="81">
        <v>0</v>
      </c>
      <c r="K85" s="81">
        <v>3193554.6</v>
      </c>
      <c r="L85" s="81">
        <v>3058470.38</v>
      </c>
      <c r="M85" s="81">
        <v>0</v>
      </c>
      <c r="N85" s="10"/>
      <c r="O85" s="81">
        <v>1501950.35</v>
      </c>
      <c r="P85" s="81">
        <v>0</v>
      </c>
      <c r="Q85" s="81">
        <v>202456.95</v>
      </c>
      <c r="R85" s="81">
        <v>800456.9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14.1" customHeight="1" x14ac:dyDescent="0.25">
      <c r="A86" s="1" t="s">
        <v>165</v>
      </c>
      <c r="B86" s="1" t="s">
        <v>166</v>
      </c>
      <c r="C86" s="5">
        <f t="shared" si="13"/>
        <v>6756853.2599999998</v>
      </c>
      <c r="D86" s="81">
        <v>830148.1</v>
      </c>
      <c r="E86" s="81">
        <v>786378.35</v>
      </c>
      <c r="F86" s="81">
        <v>77623.899999999994</v>
      </c>
      <c r="G86" s="81">
        <v>392566.65</v>
      </c>
      <c r="H86" s="81">
        <v>0</v>
      </c>
      <c r="I86" s="6">
        <f t="shared" si="14"/>
        <v>3155733.8899999997</v>
      </c>
      <c r="J86" s="81">
        <v>14560</v>
      </c>
      <c r="K86" s="81">
        <v>1696593.6</v>
      </c>
      <c r="L86" s="81">
        <v>1434368.49</v>
      </c>
      <c r="M86" s="81">
        <v>10211.799999999999</v>
      </c>
      <c r="N86" s="10"/>
      <c r="O86" s="81">
        <v>220027.82</v>
      </c>
      <c r="P86" s="81">
        <v>0</v>
      </c>
      <c r="Q86" s="81">
        <v>80475.5</v>
      </c>
      <c r="R86" s="81">
        <v>1213899.05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14.1" customHeight="1" x14ac:dyDescent="0.25">
      <c r="A87" s="1" t="s">
        <v>167</v>
      </c>
      <c r="B87" s="1" t="s">
        <v>168</v>
      </c>
      <c r="C87" s="5">
        <f t="shared" si="13"/>
        <v>5528778.2700000005</v>
      </c>
      <c r="D87" s="81">
        <v>882241.4</v>
      </c>
      <c r="E87" s="81">
        <v>1285463.45</v>
      </c>
      <c r="F87" s="81">
        <v>78836.5</v>
      </c>
      <c r="G87" s="81">
        <v>180594.5</v>
      </c>
      <c r="H87" s="81">
        <v>0</v>
      </c>
      <c r="I87" s="6">
        <f t="shared" si="14"/>
        <v>2236959.7200000002</v>
      </c>
      <c r="J87" s="81">
        <v>0</v>
      </c>
      <c r="K87" s="81">
        <v>1264730.05</v>
      </c>
      <c r="L87" s="81">
        <v>972229.67</v>
      </c>
      <c r="M87" s="81">
        <v>0</v>
      </c>
      <c r="N87" s="10"/>
      <c r="O87" s="81">
        <v>184950.15</v>
      </c>
      <c r="P87" s="81">
        <v>0</v>
      </c>
      <c r="Q87" s="81">
        <v>182373.75</v>
      </c>
      <c r="R87" s="81">
        <v>497358.8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14.1" customHeight="1" x14ac:dyDescent="0.25">
      <c r="A88" s="1" t="s">
        <v>169</v>
      </c>
      <c r="B88" s="1" t="s">
        <v>170</v>
      </c>
      <c r="C88" s="5">
        <f t="shared" si="13"/>
        <v>1684417.3299999998</v>
      </c>
      <c r="D88" s="81">
        <v>173959</v>
      </c>
      <c r="E88" s="81">
        <v>188651.51</v>
      </c>
      <c r="F88" s="81">
        <v>13961.5</v>
      </c>
      <c r="G88" s="81">
        <v>398487.4</v>
      </c>
      <c r="H88" s="81">
        <v>0</v>
      </c>
      <c r="I88" s="6">
        <f t="shared" si="14"/>
        <v>651317.32000000007</v>
      </c>
      <c r="J88" s="81">
        <v>0</v>
      </c>
      <c r="K88" s="81">
        <v>314881.8</v>
      </c>
      <c r="L88" s="81">
        <v>336435.52</v>
      </c>
      <c r="M88" s="81">
        <v>0</v>
      </c>
      <c r="N88" s="10"/>
      <c r="O88" s="81">
        <v>228929.4</v>
      </c>
      <c r="P88" s="81">
        <v>500</v>
      </c>
      <c r="Q88" s="81">
        <v>5046.25</v>
      </c>
      <c r="R88" s="81">
        <v>23564.95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14.1" customHeight="1" x14ac:dyDescent="0.25">
      <c r="A89" s="1" t="s">
        <v>171</v>
      </c>
      <c r="B89" s="1" t="s">
        <v>172</v>
      </c>
      <c r="C89" s="5">
        <f t="shared" si="13"/>
        <v>264853579.12000003</v>
      </c>
      <c r="D89" s="81">
        <v>66207001.630000003</v>
      </c>
      <c r="E89" s="81">
        <v>31264466.579999998</v>
      </c>
      <c r="F89" s="81">
        <v>5534514.54</v>
      </c>
      <c r="G89" s="81">
        <v>13257716.300000001</v>
      </c>
      <c r="H89" s="81">
        <v>0</v>
      </c>
      <c r="I89" s="6">
        <f t="shared" si="14"/>
        <v>68247016.920000002</v>
      </c>
      <c r="J89" s="81">
        <v>788082.54</v>
      </c>
      <c r="K89" s="81">
        <v>53858287.07</v>
      </c>
      <c r="L89" s="81">
        <v>13600647.310000001</v>
      </c>
      <c r="M89" s="81">
        <v>0</v>
      </c>
      <c r="N89" s="10"/>
      <c r="O89" s="81">
        <v>34538198.109999999</v>
      </c>
      <c r="P89" s="81">
        <v>0</v>
      </c>
      <c r="Q89" s="81">
        <v>17405952.09</v>
      </c>
      <c r="R89" s="81">
        <v>28398712.949999999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14.1" customHeight="1" x14ac:dyDescent="0.25">
      <c r="A90" s="1" t="s">
        <v>173</v>
      </c>
      <c r="B90" s="1" t="s">
        <v>174</v>
      </c>
      <c r="C90" s="5">
        <f t="shared" si="13"/>
        <v>15990513.98</v>
      </c>
      <c r="D90" s="81">
        <v>2014629.85</v>
      </c>
      <c r="E90" s="81">
        <v>2617009.85</v>
      </c>
      <c r="F90" s="81">
        <v>253749.04</v>
      </c>
      <c r="G90" s="81">
        <v>676385</v>
      </c>
      <c r="H90" s="81">
        <v>0</v>
      </c>
      <c r="I90" s="6">
        <f t="shared" si="14"/>
        <v>7234922.46</v>
      </c>
      <c r="J90" s="81">
        <v>0</v>
      </c>
      <c r="K90" s="81">
        <v>3689835.95</v>
      </c>
      <c r="L90" s="81">
        <v>3545086.51</v>
      </c>
      <c r="M90" s="81">
        <v>0</v>
      </c>
      <c r="N90" s="10"/>
      <c r="O90" s="81">
        <v>2006049.15</v>
      </c>
      <c r="P90" s="81">
        <v>0</v>
      </c>
      <c r="Q90" s="81">
        <v>401495.5</v>
      </c>
      <c r="R90" s="81">
        <v>786273.13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14.1" customHeight="1" x14ac:dyDescent="0.25">
      <c r="A91" s="1" t="s">
        <v>175</v>
      </c>
      <c r="B91" s="1" t="s">
        <v>176</v>
      </c>
      <c r="C91" s="5">
        <f t="shared" si="13"/>
        <v>18257249</v>
      </c>
      <c r="D91" s="81">
        <v>2259964</v>
      </c>
      <c r="E91" s="81">
        <v>2324758</v>
      </c>
      <c r="F91" s="81">
        <v>1045247</v>
      </c>
      <c r="G91" s="81">
        <v>611192</v>
      </c>
      <c r="H91" s="81">
        <v>0</v>
      </c>
      <c r="I91" s="6">
        <f t="shared" si="14"/>
        <v>9048436</v>
      </c>
      <c r="J91" s="81">
        <v>0</v>
      </c>
      <c r="K91" s="81">
        <v>4735887</v>
      </c>
      <c r="L91" s="81">
        <v>4312549</v>
      </c>
      <c r="M91" s="81">
        <v>0</v>
      </c>
      <c r="N91" s="10"/>
      <c r="O91" s="81">
        <v>2413729</v>
      </c>
      <c r="P91" s="81">
        <v>0</v>
      </c>
      <c r="Q91" s="81">
        <v>276623</v>
      </c>
      <c r="R91" s="81">
        <v>277300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1:39" ht="14.1" customHeight="1" x14ac:dyDescent="0.25">
      <c r="A92" s="1" t="s">
        <v>177</v>
      </c>
      <c r="B92" s="1" t="s">
        <v>178</v>
      </c>
      <c r="C92" s="5">
        <f t="shared" si="13"/>
        <v>8416762.1600000001</v>
      </c>
      <c r="D92" s="81">
        <v>974916.05</v>
      </c>
      <c r="E92" s="81">
        <v>1467817.83</v>
      </c>
      <c r="F92" s="81">
        <v>34213.300000000003</v>
      </c>
      <c r="G92" s="81">
        <v>191717.5</v>
      </c>
      <c r="H92" s="81">
        <v>0</v>
      </c>
      <c r="I92" s="6">
        <f t="shared" si="14"/>
        <v>4494037.1099999994</v>
      </c>
      <c r="J92" s="81">
        <v>0</v>
      </c>
      <c r="K92" s="81">
        <v>2088735.35</v>
      </c>
      <c r="L92" s="81">
        <v>2405301.7599999998</v>
      </c>
      <c r="M92" s="81">
        <v>0</v>
      </c>
      <c r="N92" s="10"/>
      <c r="O92" s="81">
        <v>424659.8</v>
      </c>
      <c r="P92" s="81">
        <v>0</v>
      </c>
      <c r="Q92" s="81">
        <v>150393.57</v>
      </c>
      <c r="R92" s="81">
        <v>679007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14.1" customHeight="1" x14ac:dyDescent="0.25">
      <c r="A93" s="1" t="s">
        <v>179</v>
      </c>
      <c r="B93" s="1" t="s">
        <v>180</v>
      </c>
      <c r="C93" s="5">
        <f t="shared" si="13"/>
        <v>41363444.200000003</v>
      </c>
      <c r="D93" s="81">
        <v>9285230.9900000002</v>
      </c>
      <c r="E93" s="81">
        <v>3879658.29</v>
      </c>
      <c r="F93" s="81">
        <v>587433.88</v>
      </c>
      <c r="G93" s="81">
        <v>2672823.89</v>
      </c>
      <c r="H93" s="81">
        <v>0</v>
      </c>
      <c r="I93" s="6">
        <f t="shared" si="14"/>
        <v>15140134.07</v>
      </c>
      <c r="J93" s="81">
        <v>0</v>
      </c>
      <c r="K93" s="81">
        <v>8114845.8499999996</v>
      </c>
      <c r="L93" s="81">
        <v>7025288.2199999997</v>
      </c>
      <c r="M93" s="81">
        <v>0</v>
      </c>
      <c r="N93" s="10"/>
      <c r="O93" s="81">
        <v>4625917.3</v>
      </c>
      <c r="P93" s="81">
        <v>0</v>
      </c>
      <c r="Q93" s="81">
        <v>659952.85</v>
      </c>
      <c r="R93" s="81">
        <v>4512292.93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14.1" customHeight="1" x14ac:dyDescent="0.25">
      <c r="A94" s="1" t="s">
        <v>181</v>
      </c>
      <c r="B94" s="1" t="s">
        <v>182</v>
      </c>
      <c r="C94" s="5">
        <f t="shared" si="13"/>
        <v>7459844.7699999996</v>
      </c>
      <c r="D94" s="81">
        <v>1214027.1000000001</v>
      </c>
      <c r="E94" s="81">
        <v>1080922.02</v>
      </c>
      <c r="F94" s="81">
        <v>23175.25</v>
      </c>
      <c r="G94" s="81">
        <v>78500</v>
      </c>
      <c r="H94" s="81">
        <v>17060</v>
      </c>
      <c r="I94" s="6">
        <f t="shared" si="14"/>
        <v>3284269.4</v>
      </c>
      <c r="J94" s="81">
        <v>0</v>
      </c>
      <c r="K94" s="81">
        <v>1669506</v>
      </c>
      <c r="L94" s="81">
        <v>1614763.4</v>
      </c>
      <c r="M94" s="81">
        <v>0</v>
      </c>
      <c r="N94" s="10"/>
      <c r="O94" s="81">
        <v>874515.8</v>
      </c>
      <c r="P94" s="81">
        <v>0</v>
      </c>
      <c r="Q94" s="81">
        <v>121730</v>
      </c>
      <c r="R94" s="81">
        <v>765645.2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14.1" customHeight="1" x14ac:dyDescent="0.25">
      <c r="A95" s="1" t="s">
        <v>183</v>
      </c>
      <c r="B95" s="1" t="s">
        <v>184</v>
      </c>
      <c r="C95" s="5">
        <f t="shared" si="13"/>
        <v>10802309.629999999</v>
      </c>
      <c r="D95" s="81">
        <v>1505619.1</v>
      </c>
      <c r="E95" s="81">
        <v>2172653.23</v>
      </c>
      <c r="F95" s="81">
        <v>152892.15</v>
      </c>
      <c r="G95" s="81">
        <v>265430</v>
      </c>
      <c r="H95" s="81">
        <v>0</v>
      </c>
      <c r="I95" s="6">
        <f t="shared" si="14"/>
        <v>4973319.6500000004</v>
      </c>
      <c r="J95" s="81">
        <v>0</v>
      </c>
      <c r="K95" s="81">
        <v>2839732.8</v>
      </c>
      <c r="L95" s="81">
        <v>2133586.85</v>
      </c>
      <c r="M95" s="81">
        <v>0</v>
      </c>
      <c r="N95" s="10"/>
      <c r="O95" s="81">
        <v>638015.19999999995</v>
      </c>
      <c r="P95" s="81">
        <v>0</v>
      </c>
      <c r="Q95" s="81">
        <v>4140.6000000000004</v>
      </c>
      <c r="R95" s="81">
        <v>1090239.7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14.1" customHeight="1" x14ac:dyDescent="0.25">
      <c r="A96" s="1" t="s">
        <v>185</v>
      </c>
      <c r="B96" s="1" t="s">
        <v>186</v>
      </c>
      <c r="C96" s="5">
        <f t="shared" si="13"/>
        <v>760036.39</v>
      </c>
      <c r="D96" s="81">
        <v>70061.75</v>
      </c>
      <c r="E96" s="81">
        <v>177199.9</v>
      </c>
      <c r="F96" s="81">
        <v>0</v>
      </c>
      <c r="G96" s="81">
        <v>55536.33</v>
      </c>
      <c r="H96" s="81">
        <v>0</v>
      </c>
      <c r="I96" s="6">
        <f t="shared" si="14"/>
        <v>383875.76</v>
      </c>
      <c r="J96" s="81">
        <v>0</v>
      </c>
      <c r="K96" s="81">
        <v>181517</v>
      </c>
      <c r="L96" s="81">
        <v>202358.76</v>
      </c>
      <c r="M96" s="81">
        <v>0</v>
      </c>
      <c r="N96" s="10"/>
      <c r="O96" s="81">
        <v>73362.649999999994</v>
      </c>
      <c r="P96" s="81">
        <v>0</v>
      </c>
      <c r="Q96" s="81">
        <v>0</v>
      </c>
      <c r="R96" s="81">
        <v>0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4.1" customHeight="1" x14ac:dyDescent="0.25">
      <c r="A97" s="1" t="s">
        <v>187</v>
      </c>
      <c r="B97" s="1" t="s">
        <v>188</v>
      </c>
      <c r="C97" s="5">
        <f t="shared" si="13"/>
        <v>3414715.22</v>
      </c>
      <c r="D97" s="81">
        <v>398941.7</v>
      </c>
      <c r="E97" s="81">
        <v>667283.57999999996</v>
      </c>
      <c r="F97" s="81">
        <v>33428.61</v>
      </c>
      <c r="G97" s="81">
        <v>128650</v>
      </c>
      <c r="H97" s="81">
        <v>0</v>
      </c>
      <c r="I97" s="6">
        <f t="shared" si="14"/>
        <v>1691983.55</v>
      </c>
      <c r="J97" s="81">
        <v>0</v>
      </c>
      <c r="K97" s="81">
        <v>890662.5</v>
      </c>
      <c r="L97" s="81">
        <v>801321.05</v>
      </c>
      <c r="M97" s="81">
        <v>0</v>
      </c>
      <c r="N97" s="10"/>
      <c r="O97" s="81">
        <v>180569.15</v>
      </c>
      <c r="P97" s="81">
        <v>0</v>
      </c>
      <c r="Q97" s="81">
        <v>157448.32999999999</v>
      </c>
      <c r="R97" s="81">
        <v>156410.29999999999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1:39" ht="14.1" customHeight="1" x14ac:dyDescent="0.25">
      <c r="A98" s="1" t="s">
        <v>189</v>
      </c>
      <c r="B98" s="1" t="s">
        <v>190</v>
      </c>
      <c r="C98" s="5">
        <f t="shared" si="13"/>
        <v>14087565.48</v>
      </c>
      <c r="D98" s="81">
        <v>2575559.0499999998</v>
      </c>
      <c r="E98" s="81">
        <v>2532456.7599999998</v>
      </c>
      <c r="F98" s="81">
        <v>61098.85</v>
      </c>
      <c r="G98" s="81">
        <v>308447</v>
      </c>
      <c r="H98" s="81">
        <v>0</v>
      </c>
      <c r="I98" s="6">
        <f t="shared" si="14"/>
        <v>6189874.2699999996</v>
      </c>
      <c r="J98" s="81">
        <v>0</v>
      </c>
      <c r="K98" s="81">
        <v>3730517.45</v>
      </c>
      <c r="L98" s="81">
        <v>2459356.8199999998</v>
      </c>
      <c r="M98" s="81">
        <v>0</v>
      </c>
      <c r="N98" s="10"/>
      <c r="O98" s="81">
        <v>945226.1</v>
      </c>
      <c r="P98" s="81">
        <v>0</v>
      </c>
      <c r="Q98" s="81">
        <v>769083.4</v>
      </c>
      <c r="R98" s="81">
        <v>705820.05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1:39" ht="14.1" customHeight="1" x14ac:dyDescent="0.25">
      <c r="A99" s="1" t="s">
        <v>191</v>
      </c>
      <c r="B99" s="1" t="s">
        <v>192</v>
      </c>
      <c r="C99" s="5">
        <f t="shared" si="13"/>
        <v>492954.02</v>
      </c>
      <c r="D99" s="81">
        <v>45731.5</v>
      </c>
      <c r="E99" s="81">
        <v>96110.06</v>
      </c>
      <c r="F99" s="81">
        <v>2616.65</v>
      </c>
      <c r="G99" s="81">
        <v>7592.7</v>
      </c>
      <c r="H99" s="81">
        <v>0</v>
      </c>
      <c r="I99" s="6">
        <f t="shared" si="14"/>
        <v>334287.51</v>
      </c>
      <c r="J99" s="81">
        <v>0</v>
      </c>
      <c r="K99" s="81">
        <v>173297.22</v>
      </c>
      <c r="L99" s="81">
        <v>160990.29</v>
      </c>
      <c r="M99" s="81">
        <v>0</v>
      </c>
      <c r="N99" s="10"/>
      <c r="O99" s="81">
        <v>6615.6</v>
      </c>
      <c r="P99" s="81">
        <v>0</v>
      </c>
      <c r="Q99" s="81">
        <v>0</v>
      </c>
      <c r="R99" s="81">
        <v>0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1:39" ht="14.1" customHeight="1" x14ac:dyDescent="0.25">
      <c r="A100" s="1" t="s">
        <v>193</v>
      </c>
      <c r="B100" s="1" t="s">
        <v>194</v>
      </c>
      <c r="C100" s="5">
        <f t="shared" si="13"/>
        <v>7109384.8400000008</v>
      </c>
      <c r="D100" s="81">
        <v>612649.15</v>
      </c>
      <c r="E100" s="81">
        <v>815871.42</v>
      </c>
      <c r="F100" s="81">
        <v>93455.73</v>
      </c>
      <c r="G100" s="81">
        <v>1425219.8</v>
      </c>
      <c r="H100" s="81">
        <v>0</v>
      </c>
      <c r="I100" s="6">
        <f t="shared" si="14"/>
        <v>2777749.8899999997</v>
      </c>
      <c r="J100" s="81">
        <v>0</v>
      </c>
      <c r="K100" s="81">
        <v>1624001.4</v>
      </c>
      <c r="L100" s="81">
        <v>1153748.49</v>
      </c>
      <c r="M100" s="81">
        <v>0</v>
      </c>
      <c r="N100" s="10"/>
      <c r="O100" s="81">
        <v>144745.20000000001</v>
      </c>
      <c r="P100" s="81">
        <v>0</v>
      </c>
      <c r="Q100" s="81">
        <v>781860.65</v>
      </c>
      <c r="R100" s="81">
        <v>457833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14.1" customHeight="1" x14ac:dyDescent="0.25">
      <c r="A101" s="1" t="s">
        <v>195</v>
      </c>
      <c r="B101" s="1" t="s">
        <v>196</v>
      </c>
      <c r="C101" s="5">
        <f t="shared" si="13"/>
        <v>76505505.409999996</v>
      </c>
      <c r="D101" s="81">
        <v>12732103.75</v>
      </c>
      <c r="E101" s="81">
        <v>10954246.609999999</v>
      </c>
      <c r="F101" s="81">
        <v>919528.39</v>
      </c>
      <c r="G101" s="81">
        <v>3860937.7</v>
      </c>
      <c r="H101" s="81">
        <v>0</v>
      </c>
      <c r="I101" s="6">
        <f t="shared" si="14"/>
        <v>24177623.689999998</v>
      </c>
      <c r="J101" s="81">
        <v>232487</v>
      </c>
      <c r="K101" s="81">
        <v>13521071.15</v>
      </c>
      <c r="L101" s="81">
        <v>10424065.539999999</v>
      </c>
      <c r="M101" s="81">
        <v>0</v>
      </c>
      <c r="N101" s="10"/>
      <c r="O101" s="81">
        <v>18753331.989999998</v>
      </c>
      <c r="P101" s="81">
        <v>0</v>
      </c>
      <c r="Q101" s="81">
        <v>2310393.4300000002</v>
      </c>
      <c r="R101" s="81">
        <v>2797339.85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ht="14.1" customHeight="1" x14ac:dyDescent="0.25">
      <c r="A102" s="1" t="s">
        <v>197</v>
      </c>
      <c r="B102" s="1" t="s">
        <v>198</v>
      </c>
      <c r="C102" s="5">
        <f t="shared" si="13"/>
        <v>350454.78</v>
      </c>
      <c r="D102" s="81">
        <v>31098.3</v>
      </c>
      <c r="E102" s="81">
        <v>59997.78</v>
      </c>
      <c r="F102" s="81">
        <v>0</v>
      </c>
      <c r="G102" s="81">
        <v>85990.35</v>
      </c>
      <c r="H102" s="81">
        <v>0</v>
      </c>
      <c r="I102" s="6">
        <f t="shared" si="14"/>
        <v>173034.65000000002</v>
      </c>
      <c r="J102" s="81">
        <v>0</v>
      </c>
      <c r="K102" s="81">
        <v>80998.3</v>
      </c>
      <c r="L102" s="81">
        <v>92036.35</v>
      </c>
      <c r="M102" s="81">
        <v>0</v>
      </c>
      <c r="N102" s="10"/>
      <c r="O102" s="81">
        <v>333.7</v>
      </c>
      <c r="P102" s="81">
        <v>0</v>
      </c>
      <c r="Q102" s="81">
        <v>0</v>
      </c>
      <c r="R102" s="81">
        <v>0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39" ht="14.1" customHeight="1" x14ac:dyDescent="0.25">
      <c r="A103" s="1" t="s">
        <v>199</v>
      </c>
      <c r="B103" s="1" t="s">
        <v>200</v>
      </c>
      <c r="C103" s="5">
        <f t="shared" si="13"/>
        <v>11852631.469999999</v>
      </c>
      <c r="D103" s="81">
        <v>1062117.95</v>
      </c>
      <c r="E103" s="81">
        <v>1922544.94</v>
      </c>
      <c r="F103" s="81">
        <v>150596.68</v>
      </c>
      <c r="G103" s="81">
        <v>1776036.55</v>
      </c>
      <c r="H103" s="81">
        <v>0</v>
      </c>
      <c r="I103" s="6">
        <f t="shared" si="14"/>
        <v>5166847.3</v>
      </c>
      <c r="J103" s="81">
        <v>0</v>
      </c>
      <c r="K103" s="81">
        <v>2856868.25</v>
      </c>
      <c r="L103" s="81">
        <v>2309979.0499999998</v>
      </c>
      <c r="M103" s="81">
        <v>0</v>
      </c>
      <c r="N103" s="10"/>
      <c r="O103" s="81">
        <v>217071.2</v>
      </c>
      <c r="P103" s="81">
        <v>0</v>
      </c>
      <c r="Q103" s="81">
        <v>497742.1</v>
      </c>
      <c r="R103" s="81">
        <v>1059674.75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ht="14.1" customHeight="1" x14ac:dyDescent="0.25">
      <c r="A104" s="1" t="s">
        <v>201</v>
      </c>
      <c r="B104" s="1" t="s">
        <v>202</v>
      </c>
      <c r="C104" s="5">
        <f t="shared" si="13"/>
        <v>8223556.3599999994</v>
      </c>
      <c r="D104" s="81">
        <v>1090009.75</v>
      </c>
      <c r="E104" s="81">
        <v>1502742.92</v>
      </c>
      <c r="F104" s="81">
        <v>35489.089999999997</v>
      </c>
      <c r="G104" s="81">
        <v>430654</v>
      </c>
      <c r="H104" s="81">
        <v>0</v>
      </c>
      <c r="I104" s="6">
        <f t="shared" si="14"/>
        <v>3868935.65</v>
      </c>
      <c r="J104" s="81">
        <v>0</v>
      </c>
      <c r="K104" s="81">
        <v>2256457.75</v>
      </c>
      <c r="L104" s="81">
        <v>1612477.9</v>
      </c>
      <c r="M104" s="81">
        <v>0</v>
      </c>
      <c r="N104" s="10"/>
      <c r="O104" s="81">
        <v>350870.6</v>
      </c>
      <c r="P104" s="81">
        <v>0</v>
      </c>
      <c r="Q104" s="81">
        <v>206108.96</v>
      </c>
      <c r="R104" s="81">
        <v>738745.39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ht="14.1" customHeight="1" x14ac:dyDescent="0.25">
      <c r="A105" s="1">
        <v>2235</v>
      </c>
      <c r="B105" s="1" t="s">
        <v>203</v>
      </c>
      <c r="C105" s="5">
        <f t="shared" si="13"/>
        <v>4270061.58</v>
      </c>
      <c r="D105" s="81">
        <v>445090.6</v>
      </c>
      <c r="E105" s="81">
        <v>484294.91</v>
      </c>
      <c r="F105" s="81">
        <v>103958.25</v>
      </c>
      <c r="G105" s="81">
        <v>206037</v>
      </c>
      <c r="H105" s="81">
        <v>0</v>
      </c>
      <c r="I105" s="6">
        <f t="shared" si="14"/>
        <v>2375517.62</v>
      </c>
      <c r="J105" s="81">
        <v>0</v>
      </c>
      <c r="K105" s="81">
        <v>1300858.05</v>
      </c>
      <c r="L105" s="81">
        <v>1074659.57</v>
      </c>
      <c r="M105" s="81">
        <v>0</v>
      </c>
      <c r="N105" s="10"/>
      <c r="O105" s="6">
        <v>164100.9</v>
      </c>
      <c r="P105" s="6">
        <v>0</v>
      </c>
      <c r="Q105" s="6">
        <v>199419.3</v>
      </c>
      <c r="R105" s="6">
        <v>291643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ht="14.1" customHeight="1" x14ac:dyDescent="0.25">
      <c r="A106" s="1">
        <v>2236</v>
      </c>
      <c r="B106" s="1" t="s">
        <v>448</v>
      </c>
      <c r="C106" s="5">
        <f t="shared" si="13"/>
        <v>40113581.799999997</v>
      </c>
      <c r="D106" s="81">
        <v>6213253.5999999996</v>
      </c>
      <c r="E106" s="81">
        <v>9360921.0800000001</v>
      </c>
      <c r="F106" s="81">
        <v>373160.77</v>
      </c>
      <c r="G106" s="81">
        <v>1767402.2</v>
      </c>
      <c r="H106" s="81">
        <v>0</v>
      </c>
      <c r="I106" s="6">
        <f t="shared" si="14"/>
        <v>13255729.350000001</v>
      </c>
      <c r="J106" s="81">
        <v>64017</v>
      </c>
      <c r="K106" s="81">
        <v>8127265.6500000004</v>
      </c>
      <c r="L106" s="81">
        <v>5064446.7</v>
      </c>
      <c r="M106" s="81">
        <v>0</v>
      </c>
      <c r="N106" s="10"/>
      <c r="O106" s="6">
        <v>4050267.85</v>
      </c>
      <c r="P106" s="6">
        <v>0</v>
      </c>
      <c r="Q106" s="6">
        <v>1625414.4</v>
      </c>
      <c r="R106" s="6">
        <v>3467432.55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14.1" customHeight="1" x14ac:dyDescent="0.25">
      <c r="A107" s="1">
        <v>2237</v>
      </c>
      <c r="B107" s="1" t="s">
        <v>454</v>
      </c>
      <c r="C107" s="5">
        <f t="shared" si="13"/>
        <v>9606143.9200000018</v>
      </c>
      <c r="D107" s="81">
        <v>1320875.18</v>
      </c>
      <c r="E107" s="81">
        <v>2253550.84</v>
      </c>
      <c r="F107" s="81">
        <v>54852.95</v>
      </c>
      <c r="G107" s="81">
        <v>353800</v>
      </c>
      <c r="H107" s="81">
        <v>0</v>
      </c>
      <c r="I107" s="6">
        <f t="shared" si="14"/>
        <v>4750909.8499999996</v>
      </c>
      <c r="J107" s="81">
        <v>0</v>
      </c>
      <c r="K107" s="81">
        <v>2829150.35</v>
      </c>
      <c r="L107" s="81">
        <v>1914073.4</v>
      </c>
      <c r="M107" s="81">
        <v>7686.1</v>
      </c>
      <c r="N107" s="10"/>
      <c r="O107" s="6">
        <v>416756.05</v>
      </c>
      <c r="P107" s="6">
        <v>0</v>
      </c>
      <c r="Q107" s="6">
        <v>0</v>
      </c>
      <c r="R107" s="6">
        <v>455399.05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ht="14.1" customHeight="1" x14ac:dyDescent="0.25">
      <c r="C108" s="5"/>
      <c r="D108" s="6"/>
      <c r="E108" s="6"/>
      <c r="F108" s="6"/>
      <c r="G108" s="6"/>
      <c r="H108" s="6"/>
      <c r="I108" s="6"/>
      <c r="J108" s="10"/>
      <c r="K108" s="10"/>
      <c r="L108" s="10"/>
      <c r="M108" s="10"/>
      <c r="N108" s="10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s="2" customFormat="1" ht="14.1" customHeight="1" x14ac:dyDescent="0.25">
      <c r="B109" s="2" t="s">
        <v>204</v>
      </c>
      <c r="C109" s="5">
        <f t="shared" ref="C109:M109" si="15">SUM(C110:C126)</f>
        <v>176216266.28999999</v>
      </c>
      <c r="D109" s="5">
        <f t="shared" si="15"/>
        <v>28186337.889999997</v>
      </c>
      <c r="E109" s="5">
        <f t="shared" si="15"/>
        <v>30156271.059999999</v>
      </c>
      <c r="F109" s="5">
        <f t="shared" si="15"/>
        <v>1471481.6600000001</v>
      </c>
      <c r="G109" s="5">
        <f t="shared" si="15"/>
        <v>13875816.280000001</v>
      </c>
      <c r="H109" s="5">
        <f t="shared" si="15"/>
        <v>0</v>
      </c>
      <c r="I109" s="5">
        <f t="shared" si="15"/>
        <v>68137422.539999992</v>
      </c>
      <c r="J109" s="9">
        <f t="shared" si="15"/>
        <v>0</v>
      </c>
      <c r="K109" s="9">
        <f t="shared" si="15"/>
        <v>43396198.549999997</v>
      </c>
      <c r="L109" s="9">
        <f t="shared" si="15"/>
        <v>24741223.990000002</v>
      </c>
      <c r="M109" s="9">
        <f t="shared" si="15"/>
        <v>0</v>
      </c>
      <c r="N109" s="9"/>
      <c r="O109" s="5">
        <f>SUM(O110:O126)</f>
        <v>15920819.780000001</v>
      </c>
      <c r="P109" s="5">
        <f>SUM(P110:P126)</f>
        <v>0</v>
      </c>
      <c r="Q109" s="5">
        <f>SUM(Q110:Q126)</f>
        <v>6258242.1299999999</v>
      </c>
      <c r="R109" s="5">
        <f>SUM(R110:R126)</f>
        <v>12209874.950000001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ht="14.1" customHeight="1" x14ac:dyDescent="0.25">
      <c r="A110" s="1" t="s">
        <v>205</v>
      </c>
      <c r="B110" s="1" t="s">
        <v>206</v>
      </c>
      <c r="C110" s="5">
        <f t="shared" ref="C110:C126" si="16">SUM(D110:I110,O110:R110)</f>
        <v>6976081.4800000004</v>
      </c>
      <c r="D110" s="81">
        <v>888672.55</v>
      </c>
      <c r="E110" s="81">
        <v>1202712.43</v>
      </c>
      <c r="F110" s="81">
        <v>159216.75</v>
      </c>
      <c r="G110" s="81">
        <v>368317</v>
      </c>
      <c r="H110" s="81">
        <v>0</v>
      </c>
      <c r="I110" s="6">
        <f t="shared" ref="I110:I126" si="17">SUM(J110:M110)</f>
        <v>2898971.18</v>
      </c>
      <c r="J110" s="81">
        <v>0</v>
      </c>
      <c r="K110" s="81">
        <v>1521972.85</v>
      </c>
      <c r="L110" s="81">
        <v>1376998.33</v>
      </c>
      <c r="M110" s="81">
        <v>0</v>
      </c>
      <c r="N110" s="10"/>
      <c r="O110" s="81">
        <v>403414.88</v>
      </c>
      <c r="P110" s="81">
        <v>0</v>
      </c>
      <c r="Q110" s="81">
        <v>195376.79</v>
      </c>
      <c r="R110" s="81">
        <v>859399.9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4.1" customHeight="1" x14ac:dyDescent="0.25">
      <c r="A111" s="1" t="s">
        <v>207</v>
      </c>
      <c r="B111" s="1" t="s">
        <v>208</v>
      </c>
      <c r="C111" s="5">
        <f t="shared" si="16"/>
        <v>23444008.720000003</v>
      </c>
      <c r="D111" s="81">
        <v>3910150.15</v>
      </c>
      <c r="E111" s="81">
        <v>4039314.01</v>
      </c>
      <c r="F111" s="81">
        <v>342696.05</v>
      </c>
      <c r="G111" s="81">
        <v>1202088</v>
      </c>
      <c r="H111" s="81">
        <v>0</v>
      </c>
      <c r="I111" s="6">
        <f t="shared" si="17"/>
        <v>10125229.140000001</v>
      </c>
      <c r="J111" s="81">
        <v>0</v>
      </c>
      <c r="K111" s="81">
        <v>5929869.7000000002</v>
      </c>
      <c r="L111" s="81">
        <v>4195359.4400000004</v>
      </c>
      <c r="M111" s="81">
        <v>0</v>
      </c>
      <c r="N111" s="10"/>
      <c r="O111" s="81">
        <v>643819.65</v>
      </c>
      <c r="P111" s="81">
        <v>0</v>
      </c>
      <c r="Q111" s="81">
        <v>1692498.62</v>
      </c>
      <c r="R111" s="81">
        <v>1488213.1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4.1" customHeight="1" x14ac:dyDescent="0.25">
      <c r="A112" s="1" t="s">
        <v>209</v>
      </c>
      <c r="B112" s="1" t="s">
        <v>210</v>
      </c>
      <c r="C112" s="5">
        <f t="shared" si="16"/>
        <v>5228675.96</v>
      </c>
      <c r="D112" s="81">
        <v>503582.45</v>
      </c>
      <c r="E112" s="81">
        <v>794473.56</v>
      </c>
      <c r="F112" s="81">
        <v>23491.15</v>
      </c>
      <c r="G112" s="81">
        <v>47250</v>
      </c>
      <c r="H112" s="81">
        <v>0</v>
      </c>
      <c r="I112" s="6">
        <f t="shared" si="17"/>
        <v>2344658.4000000004</v>
      </c>
      <c r="J112" s="81">
        <v>0</v>
      </c>
      <c r="K112" s="81">
        <v>1099153.3500000001</v>
      </c>
      <c r="L112" s="81">
        <v>1245505.05</v>
      </c>
      <c r="M112" s="81">
        <v>0</v>
      </c>
      <c r="N112" s="10"/>
      <c r="O112" s="81">
        <v>1126721.3</v>
      </c>
      <c r="P112" s="81">
        <v>0</v>
      </c>
      <c r="Q112" s="81">
        <v>249316.1</v>
      </c>
      <c r="R112" s="81">
        <v>139183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4.1" customHeight="1" x14ac:dyDescent="0.25">
      <c r="A113" s="1" t="s">
        <v>211</v>
      </c>
      <c r="B113" s="1" t="s">
        <v>212</v>
      </c>
      <c r="C113" s="5">
        <f t="shared" si="16"/>
        <v>1988875.12</v>
      </c>
      <c r="D113" s="81">
        <v>299374.34999999998</v>
      </c>
      <c r="E113" s="81">
        <v>320721.15999999997</v>
      </c>
      <c r="F113" s="81">
        <v>0</v>
      </c>
      <c r="G113" s="81">
        <v>142442.51</v>
      </c>
      <c r="H113" s="81">
        <v>0</v>
      </c>
      <c r="I113" s="6">
        <f t="shared" si="17"/>
        <v>967427.75</v>
      </c>
      <c r="J113" s="81">
        <v>0</v>
      </c>
      <c r="K113" s="81">
        <v>545057.9</v>
      </c>
      <c r="L113" s="81">
        <v>422369.85</v>
      </c>
      <c r="M113" s="81">
        <v>0</v>
      </c>
      <c r="N113" s="10"/>
      <c r="O113" s="81">
        <v>74358.75</v>
      </c>
      <c r="P113" s="81">
        <v>0</v>
      </c>
      <c r="Q113" s="81">
        <v>125565.6</v>
      </c>
      <c r="R113" s="81">
        <v>58985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4.1" customHeight="1" x14ac:dyDescent="0.25">
      <c r="A114" s="1" t="s">
        <v>213</v>
      </c>
      <c r="B114" s="1" t="s">
        <v>214</v>
      </c>
      <c r="C114" s="5">
        <f t="shared" si="16"/>
        <v>2702042.54</v>
      </c>
      <c r="D114" s="81">
        <v>343578.8</v>
      </c>
      <c r="E114" s="81">
        <v>341156.89</v>
      </c>
      <c r="F114" s="81">
        <v>20856.599999999999</v>
      </c>
      <c r="G114" s="81">
        <v>323095.75</v>
      </c>
      <c r="H114" s="81">
        <v>0</v>
      </c>
      <c r="I114" s="6">
        <f t="shared" si="17"/>
        <v>1426009.25</v>
      </c>
      <c r="J114" s="81">
        <v>0</v>
      </c>
      <c r="K114" s="81">
        <v>739830.65</v>
      </c>
      <c r="L114" s="81">
        <v>686178.6</v>
      </c>
      <c r="M114" s="81">
        <v>0</v>
      </c>
      <c r="N114" s="10"/>
      <c r="O114" s="81">
        <v>87752</v>
      </c>
      <c r="P114" s="81">
        <v>0</v>
      </c>
      <c r="Q114" s="81">
        <v>133578.79999999999</v>
      </c>
      <c r="R114" s="81">
        <v>26014.45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4.1" customHeight="1" x14ac:dyDescent="0.25">
      <c r="A115" s="1" t="s">
        <v>215</v>
      </c>
      <c r="B115" s="1" t="s">
        <v>216</v>
      </c>
      <c r="C115" s="5">
        <f t="shared" si="16"/>
        <v>1077489.1200000001</v>
      </c>
      <c r="D115" s="81">
        <v>88244.25</v>
      </c>
      <c r="E115" s="81">
        <v>177217.52</v>
      </c>
      <c r="F115" s="81">
        <v>3668.15</v>
      </c>
      <c r="G115" s="81">
        <v>98888.85</v>
      </c>
      <c r="H115" s="81">
        <v>0</v>
      </c>
      <c r="I115" s="6">
        <f t="shared" si="17"/>
        <v>625079.44999999995</v>
      </c>
      <c r="J115" s="81">
        <v>0</v>
      </c>
      <c r="K115" s="81">
        <v>317715.05</v>
      </c>
      <c r="L115" s="81">
        <v>307364.40000000002</v>
      </c>
      <c r="M115" s="81">
        <v>0</v>
      </c>
      <c r="N115" s="10"/>
      <c r="O115" s="81">
        <v>31352.6</v>
      </c>
      <c r="P115" s="81">
        <v>0</v>
      </c>
      <c r="Q115" s="81">
        <v>9488.2999999999993</v>
      </c>
      <c r="R115" s="81">
        <v>43550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4.1" customHeight="1" x14ac:dyDescent="0.25">
      <c r="A116" s="1" t="s">
        <v>217</v>
      </c>
      <c r="B116" s="1" t="s">
        <v>218</v>
      </c>
      <c r="C116" s="5">
        <f t="shared" si="16"/>
        <v>1780240.04</v>
      </c>
      <c r="D116" s="81">
        <v>240427.25</v>
      </c>
      <c r="E116" s="81">
        <v>293999.34999999998</v>
      </c>
      <c r="F116" s="81">
        <v>-18.649999999999999</v>
      </c>
      <c r="G116" s="81">
        <v>54123.55</v>
      </c>
      <c r="H116" s="81">
        <v>0</v>
      </c>
      <c r="I116" s="6">
        <f t="shared" si="17"/>
        <v>515161.92</v>
      </c>
      <c r="J116" s="81">
        <v>0</v>
      </c>
      <c r="K116" s="81">
        <v>180531.75</v>
      </c>
      <c r="L116" s="81">
        <v>334630.17</v>
      </c>
      <c r="M116" s="81">
        <v>0</v>
      </c>
      <c r="N116" s="10"/>
      <c r="O116" s="81">
        <v>649601.75</v>
      </c>
      <c r="P116" s="81">
        <v>0</v>
      </c>
      <c r="Q116" s="81">
        <v>9758.1200000000008</v>
      </c>
      <c r="R116" s="81">
        <v>17186.75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4.1" customHeight="1" x14ac:dyDescent="0.25">
      <c r="A117" s="1" t="s">
        <v>219</v>
      </c>
      <c r="B117" s="1" t="s">
        <v>220</v>
      </c>
      <c r="C117" s="5">
        <f t="shared" si="16"/>
        <v>17245880.179999996</v>
      </c>
      <c r="D117" s="81">
        <v>2576892.23</v>
      </c>
      <c r="E117" s="81">
        <v>3795942.05</v>
      </c>
      <c r="F117" s="81">
        <v>155105.60000000001</v>
      </c>
      <c r="G117" s="81">
        <v>2317145.6</v>
      </c>
      <c r="H117" s="81">
        <v>0</v>
      </c>
      <c r="I117" s="6">
        <f t="shared" si="17"/>
        <v>6878672.0499999998</v>
      </c>
      <c r="J117" s="81">
        <v>0</v>
      </c>
      <c r="K117" s="81">
        <v>5903124.3499999996</v>
      </c>
      <c r="L117" s="81">
        <v>975547.7</v>
      </c>
      <c r="M117" s="81">
        <v>0</v>
      </c>
      <c r="N117" s="10"/>
      <c r="O117" s="81">
        <v>846366.29</v>
      </c>
      <c r="P117" s="81">
        <v>0</v>
      </c>
      <c r="Q117" s="81">
        <v>249170.36</v>
      </c>
      <c r="R117" s="81">
        <v>426586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4.1" customHeight="1" x14ac:dyDescent="0.25">
      <c r="A118" s="1" t="s">
        <v>221</v>
      </c>
      <c r="B118" s="1" t="s">
        <v>222</v>
      </c>
      <c r="C118" s="5">
        <f t="shared" si="16"/>
        <v>27143016.119999997</v>
      </c>
      <c r="D118" s="81">
        <v>4513680.9400000004</v>
      </c>
      <c r="E118" s="81">
        <v>4510499.26</v>
      </c>
      <c r="F118" s="81">
        <v>399485.25</v>
      </c>
      <c r="G118" s="81">
        <v>2175519.83</v>
      </c>
      <c r="H118" s="81">
        <v>0</v>
      </c>
      <c r="I118" s="6">
        <f t="shared" si="17"/>
        <v>9220405.379999999</v>
      </c>
      <c r="J118" s="81">
        <v>0</v>
      </c>
      <c r="K118" s="81">
        <v>7349006.7999999998</v>
      </c>
      <c r="L118" s="81">
        <v>1871398.58</v>
      </c>
      <c r="M118" s="81">
        <v>0</v>
      </c>
      <c r="N118" s="10"/>
      <c r="O118" s="81">
        <v>1524990.25</v>
      </c>
      <c r="P118" s="81">
        <v>0</v>
      </c>
      <c r="Q118" s="81">
        <v>1490037.03</v>
      </c>
      <c r="R118" s="81">
        <v>3308398.18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4.1" customHeight="1" x14ac:dyDescent="0.25">
      <c r="A119" s="1" t="s">
        <v>223</v>
      </c>
      <c r="B119" s="1" t="s">
        <v>224</v>
      </c>
      <c r="C119" s="5">
        <f t="shared" si="16"/>
        <v>2427658.6</v>
      </c>
      <c r="D119" s="81">
        <v>198694.5</v>
      </c>
      <c r="E119" s="81">
        <v>351265.14</v>
      </c>
      <c r="F119" s="81">
        <v>15195.2</v>
      </c>
      <c r="G119" s="81">
        <v>109566</v>
      </c>
      <c r="H119" s="81">
        <v>0</v>
      </c>
      <c r="I119" s="6">
        <f t="shared" si="17"/>
        <v>1406362.52</v>
      </c>
      <c r="J119" s="81">
        <v>0</v>
      </c>
      <c r="K119" s="81">
        <v>739882.7</v>
      </c>
      <c r="L119" s="81">
        <v>666479.81999999995</v>
      </c>
      <c r="M119" s="81">
        <v>0</v>
      </c>
      <c r="N119" s="10"/>
      <c r="O119" s="81">
        <v>277377.95</v>
      </c>
      <c r="P119" s="81">
        <v>0</v>
      </c>
      <c r="Q119" s="81">
        <v>60810.98</v>
      </c>
      <c r="R119" s="81">
        <v>8386.31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4.1" customHeight="1" x14ac:dyDescent="0.25">
      <c r="A120" s="1" t="s">
        <v>225</v>
      </c>
      <c r="B120" s="1" t="s">
        <v>226</v>
      </c>
      <c r="C120" s="5">
        <f t="shared" si="16"/>
        <v>2923339.97</v>
      </c>
      <c r="D120" s="81">
        <v>409657.65</v>
      </c>
      <c r="E120" s="81">
        <v>497752.37</v>
      </c>
      <c r="F120" s="81">
        <v>8817.1</v>
      </c>
      <c r="G120" s="81">
        <v>75015</v>
      </c>
      <c r="H120" s="81">
        <v>0</v>
      </c>
      <c r="I120" s="6">
        <f t="shared" si="17"/>
        <v>1434046.12</v>
      </c>
      <c r="J120" s="81">
        <v>0</v>
      </c>
      <c r="K120" s="81">
        <v>630517.44999999995</v>
      </c>
      <c r="L120" s="81">
        <v>803528.67</v>
      </c>
      <c r="M120" s="81">
        <v>0</v>
      </c>
      <c r="N120" s="10"/>
      <c r="O120" s="81">
        <v>300643.5</v>
      </c>
      <c r="P120" s="81">
        <v>0</v>
      </c>
      <c r="Q120" s="81">
        <v>197408.23</v>
      </c>
      <c r="R120" s="81">
        <v>0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4.1" customHeight="1" x14ac:dyDescent="0.25">
      <c r="A121" s="1" t="s">
        <v>227</v>
      </c>
      <c r="B121" s="1" t="s">
        <v>228</v>
      </c>
      <c r="C121" s="5">
        <f t="shared" si="16"/>
        <v>8761220.5499999989</v>
      </c>
      <c r="D121" s="81">
        <v>1090104.3999999999</v>
      </c>
      <c r="E121" s="81">
        <v>1456624.42</v>
      </c>
      <c r="F121" s="81">
        <v>97518.75</v>
      </c>
      <c r="G121" s="81">
        <v>1097744</v>
      </c>
      <c r="H121" s="81">
        <v>0</v>
      </c>
      <c r="I121" s="6">
        <f t="shared" si="17"/>
        <v>3580438.55</v>
      </c>
      <c r="J121" s="81">
        <v>0</v>
      </c>
      <c r="K121" s="81">
        <v>1977740.85</v>
      </c>
      <c r="L121" s="81">
        <v>1602697.7</v>
      </c>
      <c r="M121" s="81">
        <v>0</v>
      </c>
      <c r="N121" s="10"/>
      <c r="O121" s="81">
        <v>354530.9</v>
      </c>
      <c r="P121" s="81">
        <v>0</v>
      </c>
      <c r="Q121" s="81">
        <v>264925.93</v>
      </c>
      <c r="R121" s="81">
        <v>819333.6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39" ht="14.1" customHeight="1" x14ac:dyDescent="0.25">
      <c r="A122" s="1" t="s">
        <v>229</v>
      </c>
      <c r="B122" s="1" t="s">
        <v>230</v>
      </c>
      <c r="C122" s="5">
        <f t="shared" si="16"/>
        <v>4899994.66</v>
      </c>
      <c r="D122" s="81">
        <v>578931.85</v>
      </c>
      <c r="E122" s="81">
        <v>693622.3</v>
      </c>
      <c r="F122" s="81">
        <v>46118.35</v>
      </c>
      <c r="G122" s="81">
        <v>93000</v>
      </c>
      <c r="H122" s="81">
        <v>0</v>
      </c>
      <c r="I122" s="6">
        <f t="shared" si="17"/>
        <v>2408033.1500000004</v>
      </c>
      <c r="J122" s="81">
        <v>0</v>
      </c>
      <c r="K122" s="81">
        <v>1090352.05</v>
      </c>
      <c r="L122" s="81">
        <v>1317681.1000000001</v>
      </c>
      <c r="M122" s="81">
        <v>0</v>
      </c>
      <c r="N122" s="10"/>
      <c r="O122" s="81">
        <v>684921.95</v>
      </c>
      <c r="P122" s="81">
        <v>0</v>
      </c>
      <c r="Q122" s="81">
        <v>153141.51</v>
      </c>
      <c r="R122" s="81">
        <v>242225.55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1:39" ht="14.1" customHeight="1" x14ac:dyDescent="0.25">
      <c r="A123" s="1" t="s">
        <v>231</v>
      </c>
      <c r="B123" s="1" t="s">
        <v>232</v>
      </c>
      <c r="C123" s="5">
        <f t="shared" si="16"/>
        <v>43562265.740000002</v>
      </c>
      <c r="D123" s="81">
        <v>9644937.5199999996</v>
      </c>
      <c r="E123" s="81">
        <v>7529735.71</v>
      </c>
      <c r="F123" s="81">
        <v>66315.960000000006</v>
      </c>
      <c r="G123" s="81">
        <v>1888777.15</v>
      </c>
      <c r="H123" s="81">
        <v>0</v>
      </c>
      <c r="I123" s="6">
        <f t="shared" si="17"/>
        <v>13993967.280000001</v>
      </c>
      <c r="J123" s="81">
        <v>0</v>
      </c>
      <c r="K123" s="81">
        <v>9107654.3000000007</v>
      </c>
      <c r="L123" s="81">
        <v>4886312.9800000004</v>
      </c>
      <c r="M123" s="81">
        <v>0</v>
      </c>
      <c r="N123" s="10"/>
      <c r="O123" s="81">
        <v>6497814.4500000002</v>
      </c>
      <c r="P123" s="81">
        <v>0</v>
      </c>
      <c r="Q123" s="81">
        <v>712184.71</v>
      </c>
      <c r="R123" s="81">
        <v>3228532.96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4.1" customHeight="1" x14ac:dyDescent="0.25">
      <c r="A124" s="1" t="s">
        <v>233</v>
      </c>
      <c r="B124" s="1" t="s">
        <v>234</v>
      </c>
      <c r="C124" s="5">
        <f t="shared" si="16"/>
        <v>4172327.13</v>
      </c>
      <c r="D124" s="81">
        <v>671514.83</v>
      </c>
      <c r="E124" s="81">
        <v>753645.96</v>
      </c>
      <c r="F124" s="81">
        <v>23620.85</v>
      </c>
      <c r="G124" s="81">
        <v>39997</v>
      </c>
      <c r="H124" s="81">
        <v>0</v>
      </c>
      <c r="I124" s="6">
        <f t="shared" si="17"/>
        <v>2359382.0999999996</v>
      </c>
      <c r="J124" s="81">
        <v>0</v>
      </c>
      <c r="K124" s="81">
        <v>1291634.8999999999</v>
      </c>
      <c r="L124" s="81">
        <v>1067747.2</v>
      </c>
      <c r="M124" s="81">
        <v>0</v>
      </c>
      <c r="N124" s="10"/>
      <c r="O124" s="81">
        <v>142088.4</v>
      </c>
      <c r="P124" s="81">
        <v>0</v>
      </c>
      <c r="Q124" s="81">
        <v>182077.99</v>
      </c>
      <c r="R124" s="81">
        <v>0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ht="14.1" customHeight="1" x14ac:dyDescent="0.25">
      <c r="A125" s="1" t="s">
        <v>235</v>
      </c>
      <c r="B125" s="1" t="s">
        <v>236</v>
      </c>
      <c r="C125" s="5">
        <f t="shared" si="16"/>
        <v>1652919.86</v>
      </c>
      <c r="D125" s="81">
        <v>228189.45</v>
      </c>
      <c r="E125" s="81">
        <v>239749.81</v>
      </c>
      <c r="F125" s="81">
        <v>18925.95</v>
      </c>
      <c r="G125" s="81">
        <v>150368.25</v>
      </c>
      <c r="H125" s="81">
        <v>0</v>
      </c>
      <c r="I125" s="6">
        <f t="shared" si="17"/>
        <v>964029.35</v>
      </c>
      <c r="J125" s="81">
        <v>0</v>
      </c>
      <c r="K125" s="81">
        <v>480542.55</v>
      </c>
      <c r="L125" s="81">
        <v>483486.8</v>
      </c>
      <c r="M125" s="81">
        <v>0</v>
      </c>
      <c r="N125" s="10"/>
      <c r="O125" s="81">
        <v>38149.949999999997</v>
      </c>
      <c r="P125" s="81">
        <v>0</v>
      </c>
      <c r="Q125" s="81">
        <v>4907.1000000000004</v>
      </c>
      <c r="R125" s="81">
        <v>8600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ht="14.1" customHeight="1" x14ac:dyDescent="0.25">
      <c r="A126" s="1">
        <v>2284</v>
      </c>
      <c r="B126" s="1" t="s">
        <v>449</v>
      </c>
      <c r="C126" s="5">
        <f t="shared" si="16"/>
        <v>20230230.5</v>
      </c>
      <c r="D126" s="81">
        <v>1999704.72</v>
      </c>
      <c r="E126" s="81">
        <v>3157839.12</v>
      </c>
      <c r="F126" s="81">
        <v>90468.6</v>
      </c>
      <c r="G126" s="81">
        <v>3692477.79</v>
      </c>
      <c r="H126" s="81">
        <v>0</v>
      </c>
      <c r="I126" s="6">
        <f t="shared" si="17"/>
        <v>6989548.9499999993</v>
      </c>
      <c r="J126" s="81">
        <v>0</v>
      </c>
      <c r="K126" s="81">
        <v>4491611.3499999996</v>
      </c>
      <c r="L126" s="81">
        <v>2497937.6</v>
      </c>
      <c r="M126" s="81">
        <v>0</v>
      </c>
      <c r="N126" s="10"/>
      <c r="O126" s="81">
        <v>2236915.21</v>
      </c>
      <c r="P126" s="81">
        <v>0</v>
      </c>
      <c r="Q126" s="81">
        <v>527995.96</v>
      </c>
      <c r="R126" s="81">
        <v>1535280.15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ht="14.1" customHeight="1" x14ac:dyDescent="0.25">
      <c r="C127" s="5"/>
      <c r="D127" s="6"/>
      <c r="E127" s="6"/>
      <c r="F127" s="6"/>
      <c r="G127" s="6"/>
      <c r="H127" s="6"/>
      <c r="I127" s="6"/>
      <c r="J127" s="10"/>
      <c r="K127" s="10"/>
      <c r="L127" s="10"/>
      <c r="M127" s="10"/>
      <c r="N127" s="10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s="2" customFormat="1" ht="14.1" customHeight="1" x14ac:dyDescent="0.25">
      <c r="B128" s="2" t="s">
        <v>237</v>
      </c>
      <c r="C128" s="5">
        <f t="shared" ref="C128:M128" si="18">SUM(C129:C145)</f>
        <v>199870233.14999998</v>
      </c>
      <c r="D128" s="5">
        <f t="shared" si="18"/>
        <v>28921262.200000003</v>
      </c>
      <c r="E128" s="5">
        <f t="shared" si="18"/>
        <v>33296450.680000007</v>
      </c>
      <c r="F128" s="5">
        <f t="shared" si="18"/>
        <v>1764499.02</v>
      </c>
      <c r="G128" s="5">
        <f t="shared" si="18"/>
        <v>16282626.889999999</v>
      </c>
      <c r="H128" s="5">
        <f t="shared" si="18"/>
        <v>1114.4000000000001</v>
      </c>
      <c r="I128" s="5">
        <f t="shared" si="18"/>
        <v>81627497.219999999</v>
      </c>
      <c r="J128" s="9">
        <f t="shared" si="18"/>
        <v>0</v>
      </c>
      <c r="K128" s="9">
        <f t="shared" si="18"/>
        <v>49163834.100000001</v>
      </c>
      <c r="L128" s="9">
        <f t="shared" si="18"/>
        <v>32463663.119999997</v>
      </c>
      <c r="M128" s="9">
        <f t="shared" si="18"/>
        <v>0</v>
      </c>
      <c r="N128" s="9"/>
      <c r="O128" s="5">
        <f>SUM(O129:O145)</f>
        <v>17642386.300000001</v>
      </c>
      <c r="P128" s="5">
        <f>SUM(P129:P145)</f>
        <v>0</v>
      </c>
      <c r="Q128" s="5">
        <f>SUM(Q129:Q145)</f>
        <v>5395138.8200000003</v>
      </c>
      <c r="R128" s="5">
        <f>SUM(R129:R145)</f>
        <v>14939257.620000001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ht="14.1" customHeight="1" x14ac:dyDescent="0.25">
      <c r="A129" s="1" t="s">
        <v>238</v>
      </c>
      <c r="B129" s="1" t="s">
        <v>239</v>
      </c>
      <c r="C129" s="5">
        <f t="shared" ref="C129:C145" si="19">SUM(D129:I129,O129:R129)</f>
        <v>7494498.0599999996</v>
      </c>
      <c r="D129" s="81">
        <v>733624.55</v>
      </c>
      <c r="E129" s="81">
        <v>1358084.07</v>
      </c>
      <c r="F129" s="81">
        <v>15908.4</v>
      </c>
      <c r="G129" s="81">
        <v>448889.25</v>
      </c>
      <c r="H129" s="81">
        <v>0</v>
      </c>
      <c r="I129" s="6">
        <f t="shared" ref="I129:I145" si="20">SUM(J129:M129)</f>
        <v>3906487.4699999997</v>
      </c>
      <c r="J129" s="81">
        <v>0</v>
      </c>
      <c r="K129" s="81">
        <v>2503626.25</v>
      </c>
      <c r="L129" s="81">
        <v>1402861.22</v>
      </c>
      <c r="M129" s="81">
        <v>0</v>
      </c>
      <c r="N129" s="10"/>
      <c r="O129" s="81">
        <v>863111.6</v>
      </c>
      <c r="P129" s="81">
        <v>0</v>
      </c>
      <c r="Q129" s="81">
        <v>74001.72</v>
      </c>
      <c r="R129" s="81">
        <v>94391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ht="14.1" customHeight="1" x14ac:dyDescent="0.25">
      <c r="A130" s="1" t="s">
        <v>240</v>
      </c>
      <c r="B130" s="1" t="s">
        <v>241</v>
      </c>
      <c r="C130" s="5">
        <f t="shared" si="19"/>
        <v>3455353.3200000003</v>
      </c>
      <c r="D130" s="81">
        <v>316464.88</v>
      </c>
      <c r="E130" s="81">
        <v>275876.03000000003</v>
      </c>
      <c r="F130" s="81">
        <v>36585.24</v>
      </c>
      <c r="G130" s="81">
        <v>643899.75</v>
      </c>
      <c r="H130" s="81">
        <v>0</v>
      </c>
      <c r="I130" s="6">
        <f t="shared" si="20"/>
        <v>1379138.5</v>
      </c>
      <c r="J130" s="81">
        <v>0</v>
      </c>
      <c r="K130" s="81">
        <v>670510.65</v>
      </c>
      <c r="L130" s="81">
        <v>708627.85</v>
      </c>
      <c r="M130" s="81">
        <v>0</v>
      </c>
      <c r="N130" s="10"/>
      <c r="O130" s="81">
        <v>169453.95</v>
      </c>
      <c r="P130" s="81">
        <v>0</v>
      </c>
      <c r="Q130" s="81">
        <v>66647.08</v>
      </c>
      <c r="R130" s="81">
        <v>567287.89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39" ht="14.1" customHeight="1" x14ac:dyDescent="0.25">
      <c r="A131" s="1" t="s">
        <v>242</v>
      </c>
      <c r="B131" s="1" t="s">
        <v>243</v>
      </c>
      <c r="C131" s="5">
        <f t="shared" si="19"/>
        <v>37070472.409999996</v>
      </c>
      <c r="D131" s="81">
        <v>6462813.4900000002</v>
      </c>
      <c r="E131" s="81">
        <v>6022073.6500000004</v>
      </c>
      <c r="F131" s="81">
        <v>454619.54</v>
      </c>
      <c r="G131" s="81">
        <v>2463764.2999999998</v>
      </c>
      <c r="H131" s="81">
        <v>0</v>
      </c>
      <c r="I131" s="6">
        <f t="shared" si="20"/>
        <v>15961540.809999999</v>
      </c>
      <c r="J131" s="81">
        <v>0</v>
      </c>
      <c r="K131" s="81">
        <v>9002293.5</v>
      </c>
      <c r="L131" s="81">
        <v>6959247.3099999996</v>
      </c>
      <c r="M131" s="81">
        <v>0</v>
      </c>
      <c r="N131" s="10"/>
      <c r="O131" s="81">
        <v>3475631.35</v>
      </c>
      <c r="P131" s="81">
        <v>0</v>
      </c>
      <c r="Q131" s="81">
        <v>718223.12</v>
      </c>
      <c r="R131" s="81">
        <v>1511806.15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ht="14.1" customHeight="1" x14ac:dyDescent="0.25">
      <c r="A132" s="1" t="s">
        <v>244</v>
      </c>
      <c r="B132" s="1" t="s">
        <v>245</v>
      </c>
      <c r="C132" s="5">
        <f t="shared" si="19"/>
        <v>8136536.3399999999</v>
      </c>
      <c r="D132" s="81">
        <v>1269270.49</v>
      </c>
      <c r="E132" s="81">
        <v>2118972.71</v>
      </c>
      <c r="F132" s="81">
        <v>57779</v>
      </c>
      <c r="G132" s="81">
        <v>424020.3</v>
      </c>
      <c r="H132" s="81">
        <v>0</v>
      </c>
      <c r="I132" s="6">
        <f t="shared" si="20"/>
        <v>3402373.59</v>
      </c>
      <c r="J132" s="81">
        <v>0</v>
      </c>
      <c r="K132" s="81">
        <v>1704525.75</v>
      </c>
      <c r="L132" s="81">
        <v>1697847.84</v>
      </c>
      <c r="M132" s="81">
        <v>0</v>
      </c>
      <c r="N132" s="10"/>
      <c r="O132" s="81">
        <v>218313.5</v>
      </c>
      <c r="P132" s="81">
        <v>0</v>
      </c>
      <c r="Q132" s="81">
        <v>104782.35</v>
      </c>
      <c r="R132" s="81">
        <v>541024.4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ht="14.1" customHeight="1" x14ac:dyDescent="0.25">
      <c r="A133" s="1" t="s">
        <v>246</v>
      </c>
      <c r="B133" s="1" t="s">
        <v>247</v>
      </c>
      <c r="C133" s="5">
        <f t="shared" si="19"/>
        <v>12024952.040000001</v>
      </c>
      <c r="D133" s="81">
        <v>1966825.19</v>
      </c>
      <c r="E133" s="81">
        <v>1912778.97</v>
      </c>
      <c r="F133" s="81">
        <v>96225.600000000006</v>
      </c>
      <c r="G133" s="81">
        <v>596025.56999999995</v>
      </c>
      <c r="H133" s="81">
        <v>0</v>
      </c>
      <c r="I133" s="6">
        <f t="shared" si="20"/>
        <v>5643642.3200000003</v>
      </c>
      <c r="J133" s="81">
        <v>0</v>
      </c>
      <c r="K133" s="81">
        <v>3648470.85</v>
      </c>
      <c r="L133" s="81">
        <v>1995171.47</v>
      </c>
      <c r="M133" s="81">
        <v>0</v>
      </c>
      <c r="N133" s="10"/>
      <c r="O133" s="81">
        <v>1536501.43</v>
      </c>
      <c r="P133" s="81">
        <v>0</v>
      </c>
      <c r="Q133" s="81">
        <v>4982.96</v>
      </c>
      <c r="R133" s="81">
        <v>267970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1:39" ht="14.1" customHeight="1" x14ac:dyDescent="0.25">
      <c r="A134" s="1" t="s">
        <v>248</v>
      </c>
      <c r="B134" s="1" t="s">
        <v>249</v>
      </c>
      <c r="C134" s="5">
        <f t="shared" si="19"/>
        <v>5139195.82</v>
      </c>
      <c r="D134" s="81">
        <v>566286.55000000005</v>
      </c>
      <c r="E134" s="81">
        <v>671833.89</v>
      </c>
      <c r="F134" s="81">
        <v>32751.52</v>
      </c>
      <c r="G134" s="81">
        <v>705986.94</v>
      </c>
      <c r="H134" s="81">
        <v>0</v>
      </c>
      <c r="I134" s="6">
        <f t="shared" si="20"/>
        <v>2402949.75</v>
      </c>
      <c r="J134" s="81">
        <v>0</v>
      </c>
      <c r="K134" s="81">
        <v>1504720.7</v>
      </c>
      <c r="L134" s="81">
        <v>898229.05</v>
      </c>
      <c r="M134" s="81">
        <v>0</v>
      </c>
      <c r="N134" s="10"/>
      <c r="O134" s="81">
        <v>233334.6</v>
      </c>
      <c r="P134" s="81">
        <v>0</v>
      </c>
      <c r="Q134" s="81">
        <v>223279.05</v>
      </c>
      <c r="R134" s="81">
        <v>302773.52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:39" ht="14.1" customHeight="1" x14ac:dyDescent="0.25">
      <c r="A135" s="1" t="s">
        <v>250</v>
      </c>
      <c r="B135" s="1" t="s">
        <v>251</v>
      </c>
      <c r="C135" s="5">
        <f t="shared" si="19"/>
        <v>25893403.320000004</v>
      </c>
      <c r="D135" s="81">
        <v>3012013</v>
      </c>
      <c r="E135" s="81">
        <v>5913047.79</v>
      </c>
      <c r="F135" s="81">
        <v>60378.7</v>
      </c>
      <c r="G135" s="81">
        <v>2867559.6</v>
      </c>
      <c r="H135" s="81">
        <v>0</v>
      </c>
      <c r="I135" s="6">
        <f t="shared" si="20"/>
        <v>8760919.1900000013</v>
      </c>
      <c r="J135" s="81">
        <v>0</v>
      </c>
      <c r="K135" s="81">
        <v>4333675.25</v>
      </c>
      <c r="L135" s="81">
        <v>4427243.9400000004</v>
      </c>
      <c r="M135" s="81">
        <v>0</v>
      </c>
      <c r="N135" s="10"/>
      <c r="O135" s="81">
        <v>1034464.76</v>
      </c>
      <c r="P135" s="81">
        <v>0</v>
      </c>
      <c r="Q135" s="81">
        <v>1384373.28</v>
      </c>
      <c r="R135" s="81">
        <v>2860647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:39" ht="14.1" customHeight="1" x14ac:dyDescent="0.25">
      <c r="A136" s="1" t="s">
        <v>252</v>
      </c>
      <c r="B136" s="1" t="s">
        <v>253</v>
      </c>
      <c r="C136" s="5">
        <f t="shared" si="19"/>
        <v>5840947.4900000012</v>
      </c>
      <c r="D136" s="81">
        <v>527658.5</v>
      </c>
      <c r="E136" s="81">
        <v>913221.3</v>
      </c>
      <c r="F136" s="81">
        <v>117826.33</v>
      </c>
      <c r="G136" s="81">
        <v>748237.32</v>
      </c>
      <c r="H136" s="81">
        <v>1114.4000000000001</v>
      </c>
      <c r="I136" s="6">
        <f t="shared" si="20"/>
        <v>2084030.84</v>
      </c>
      <c r="J136" s="81">
        <v>0</v>
      </c>
      <c r="K136" s="81">
        <v>1339541.8500000001</v>
      </c>
      <c r="L136" s="81">
        <v>744488.99</v>
      </c>
      <c r="M136" s="81">
        <v>0</v>
      </c>
      <c r="N136" s="10"/>
      <c r="O136" s="81">
        <v>403627.2</v>
      </c>
      <c r="P136" s="81">
        <v>0</v>
      </c>
      <c r="Q136" s="81">
        <v>76821.990000000005</v>
      </c>
      <c r="R136" s="81">
        <v>968409.61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:39" ht="14.1" customHeight="1" x14ac:dyDescent="0.25">
      <c r="A137" s="1" t="s">
        <v>254</v>
      </c>
      <c r="B137" s="1" t="s">
        <v>255</v>
      </c>
      <c r="C137" s="5">
        <f t="shared" si="19"/>
        <v>4555432.67</v>
      </c>
      <c r="D137" s="81">
        <v>747690.3</v>
      </c>
      <c r="E137" s="81">
        <v>675350.19</v>
      </c>
      <c r="F137" s="81">
        <v>62990.19</v>
      </c>
      <c r="G137" s="81">
        <v>509499.1</v>
      </c>
      <c r="H137" s="81">
        <v>0</v>
      </c>
      <c r="I137" s="6">
        <f t="shared" si="20"/>
        <v>2089074.64</v>
      </c>
      <c r="J137" s="81">
        <v>0</v>
      </c>
      <c r="K137" s="81">
        <v>1189255.8999999999</v>
      </c>
      <c r="L137" s="81">
        <v>899818.74</v>
      </c>
      <c r="M137" s="81">
        <v>0</v>
      </c>
      <c r="N137" s="10"/>
      <c r="O137" s="81">
        <v>176252.55</v>
      </c>
      <c r="P137" s="81">
        <v>0</v>
      </c>
      <c r="Q137" s="81">
        <v>220647</v>
      </c>
      <c r="R137" s="81">
        <v>73928.7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:39" ht="14.1" customHeight="1" x14ac:dyDescent="0.25">
      <c r="A138" s="1" t="s">
        <v>256</v>
      </c>
      <c r="B138" s="1" t="s">
        <v>257</v>
      </c>
      <c r="C138" s="5">
        <f t="shared" si="19"/>
        <v>7760697.3499999996</v>
      </c>
      <c r="D138" s="81">
        <v>1101677.6499999999</v>
      </c>
      <c r="E138" s="81">
        <v>1505061.41</v>
      </c>
      <c r="F138" s="81">
        <v>34587.35</v>
      </c>
      <c r="G138" s="81">
        <v>427979.81</v>
      </c>
      <c r="H138" s="81">
        <v>0</v>
      </c>
      <c r="I138" s="6">
        <f t="shared" si="20"/>
        <v>3363251.17</v>
      </c>
      <c r="J138" s="81">
        <v>0</v>
      </c>
      <c r="K138" s="81">
        <v>2275451.2000000002</v>
      </c>
      <c r="L138" s="81">
        <v>1087799.97</v>
      </c>
      <c r="M138" s="81">
        <v>0</v>
      </c>
      <c r="N138" s="10"/>
      <c r="O138" s="81">
        <v>564254.25</v>
      </c>
      <c r="P138" s="81">
        <v>0</v>
      </c>
      <c r="Q138" s="81">
        <v>192063.25</v>
      </c>
      <c r="R138" s="81">
        <v>571822.46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4.1" customHeight="1" x14ac:dyDescent="0.25">
      <c r="A139" s="1" t="s">
        <v>258</v>
      </c>
      <c r="B139" s="1" t="s">
        <v>259</v>
      </c>
      <c r="C139" s="5">
        <f t="shared" si="19"/>
        <v>3771852.87</v>
      </c>
      <c r="D139" s="81">
        <v>587893.85</v>
      </c>
      <c r="E139" s="81">
        <v>556522.04</v>
      </c>
      <c r="F139" s="81">
        <v>16557.37</v>
      </c>
      <c r="G139" s="81">
        <v>631964.94999999995</v>
      </c>
      <c r="H139" s="81">
        <v>0</v>
      </c>
      <c r="I139" s="6">
        <f t="shared" si="20"/>
        <v>1631639.16</v>
      </c>
      <c r="J139" s="81">
        <v>0</v>
      </c>
      <c r="K139" s="81">
        <v>1001951.2</v>
      </c>
      <c r="L139" s="81">
        <v>629687.96</v>
      </c>
      <c r="M139" s="81">
        <v>0</v>
      </c>
      <c r="N139" s="10"/>
      <c r="O139" s="81">
        <v>286952.5</v>
      </c>
      <c r="P139" s="81">
        <v>0</v>
      </c>
      <c r="Q139" s="81">
        <v>55000</v>
      </c>
      <c r="R139" s="81">
        <v>5323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ht="14.1" customHeight="1" x14ac:dyDescent="0.25">
      <c r="A140" s="1" t="s">
        <v>260</v>
      </c>
      <c r="B140" s="1" t="s">
        <v>261</v>
      </c>
      <c r="C140" s="5">
        <f t="shared" si="19"/>
        <v>4748726.63</v>
      </c>
      <c r="D140" s="81">
        <v>715216.65</v>
      </c>
      <c r="E140" s="81">
        <v>712143.96</v>
      </c>
      <c r="F140" s="81">
        <v>27399.35</v>
      </c>
      <c r="G140" s="81">
        <v>211102</v>
      </c>
      <c r="H140" s="81">
        <v>0</v>
      </c>
      <c r="I140" s="6">
        <f t="shared" si="20"/>
        <v>2163156.94</v>
      </c>
      <c r="J140" s="81">
        <v>0</v>
      </c>
      <c r="K140" s="81">
        <v>1488819.85</v>
      </c>
      <c r="L140" s="81">
        <v>674337.09</v>
      </c>
      <c r="M140" s="81">
        <v>0</v>
      </c>
      <c r="N140" s="10"/>
      <c r="O140" s="81">
        <v>591814.43000000005</v>
      </c>
      <c r="P140" s="81">
        <v>0</v>
      </c>
      <c r="Q140" s="81">
        <v>177735.6</v>
      </c>
      <c r="R140" s="81">
        <v>150157.70000000001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ht="14.1" customHeight="1" x14ac:dyDescent="0.25">
      <c r="A141" s="1" t="s">
        <v>262</v>
      </c>
      <c r="B141" s="1" t="s">
        <v>263</v>
      </c>
      <c r="C141" s="5">
        <f t="shared" si="19"/>
        <v>19254132.490000002</v>
      </c>
      <c r="D141" s="81">
        <v>2752518</v>
      </c>
      <c r="E141" s="81">
        <v>1907219.29</v>
      </c>
      <c r="F141" s="81">
        <v>180973.7</v>
      </c>
      <c r="G141" s="81">
        <v>1348658.5</v>
      </c>
      <c r="H141" s="81">
        <v>0</v>
      </c>
      <c r="I141" s="6">
        <f t="shared" si="20"/>
        <v>6918317.75</v>
      </c>
      <c r="J141" s="81">
        <v>0</v>
      </c>
      <c r="K141" s="81">
        <v>4435254.5999999996</v>
      </c>
      <c r="L141" s="81">
        <v>2483063.15</v>
      </c>
      <c r="M141" s="81">
        <v>0</v>
      </c>
      <c r="N141" s="10"/>
      <c r="O141" s="81">
        <v>2635265.88</v>
      </c>
      <c r="P141" s="81">
        <v>0</v>
      </c>
      <c r="Q141" s="81">
        <v>367915.83</v>
      </c>
      <c r="R141" s="81">
        <v>3143263.54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ht="14.1" customHeight="1" x14ac:dyDescent="0.25">
      <c r="A142" s="1" t="s">
        <v>264</v>
      </c>
      <c r="B142" s="1" t="s">
        <v>265</v>
      </c>
      <c r="C142" s="5">
        <f t="shared" si="19"/>
        <v>15345817.560000002</v>
      </c>
      <c r="D142" s="81">
        <v>2269841.2999999998</v>
      </c>
      <c r="E142" s="81">
        <v>2299560.85</v>
      </c>
      <c r="F142" s="81">
        <v>125242.5</v>
      </c>
      <c r="G142" s="81">
        <v>1673681.49</v>
      </c>
      <c r="H142" s="81">
        <v>0</v>
      </c>
      <c r="I142" s="6">
        <f t="shared" si="20"/>
        <v>6062203.46</v>
      </c>
      <c r="J142" s="81">
        <v>0</v>
      </c>
      <c r="K142" s="81">
        <v>4136150.45</v>
      </c>
      <c r="L142" s="81">
        <v>1926053.01</v>
      </c>
      <c r="M142" s="81">
        <v>0</v>
      </c>
      <c r="N142" s="10"/>
      <c r="O142" s="81">
        <v>1235909.27</v>
      </c>
      <c r="P142" s="81">
        <v>0</v>
      </c>
      <c r="Q142" s="81">
        <v>174812.14</v>
      </c>
      <c r="R142" s="81">
        <v>1504566.55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ht="14.1" customHeight="1" x14ac:dyDescent="0.25">
      <c r="A143" s="1" t="s">
        <v>266</v>
      </c>
      <c r="B143" s="1" t="s">
        <v>267</v>
      </c>
      <c r="C143" s="5">
        <f t="shared" si="19"/>
        <v>4799145.9499999993</v>
      </c>
      <c r="D143" s="81">
        <v>414815.1</v>
      </c>
      <c r="E143" s="81">
        <v>864866.86</v>
      </c>
      <c r="F143" s="81">
        <v>50152.6</v>
      </c>
      <c r="G143" s="81">
        <v>199618.54</v>
      </c>
      <c r="H143" s="81">
        <v>0</v>
      </c>
      <c r="I143" s="6">
        <f t="shared" si="20"/>
        <v>2635740.8499999996</v>
      </c>
      <c r="J143" s="81">
        <v>0</v>
      </c>
      <c r="K143" s="81">
        <v>1238312.95</v>
      </c>
      <c r="L143" s="81">
        <v>1397427.9</v>
      </c>
      <c r="M143" s="81">
        <v>0</v>
      </c>
      <c r="N143" s="10"/>
      <c r="O143" s="81">
        <v>538214.5</v>
      </c>
      <c r="P143" s="81">
        <v>0</v>
      </c>
      <c r="Q143" s="81">
        <v>31932.25</v>
      </c>
      <c r="R143" s="81">
        <v>63805.25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1:39" ht="14.1" customHeight="1" x14ac:dyDescent="0.25">
      <c r="A144" s="1" t="s">
        <v>268</v>
      </c>
      <c r="B144" s="1" t="s">
        <v>269</v>
      </c>
      <c r="C144" s="5">
        <f t="shared" si="19"/>
        <v>9929019.9100000001</v>
      </c>
      <c r="D144" s="81">
        <v>1560725.65</v>
      </c>
      <c r="E144" s="81">
        <v>1995319.07</v>
      </c>
      <c r="F144" s="81">
        <v>103596.57</v>
      </c>
      <c r="G144" s="81">
        <v>736016.57</v>
      </c>
      <c r="H144" s="81">
        <v>0</v>
      </c>
      <c r="I144" s="6">
        <f t="shared" si="20"/>
        <v>3964565.95</v>
      </c>
      <c r="J144" s="81">
        <v>0</v>
      </c>
      <c r="K144" s="81">
        <v>2496359.6</v>
      </c>
      <c r="L144" s="81">
        <v>1468206.35</v>
      </c>
      <c r="M144" s="81">
        <v>0</v>
      </c>
      <c r="N144" s="10"/>
      <c r="O144" s="81">
        <v>768821.35</v>
      </c>
      <c r="P144" s="81">
        <v>0</v>
      </c>
      <c r="Q144" s="81">
        <v>472374.75</v>
      </c>
      <c r="R144" s="81">
        <v>327600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1:39" ht="14.1" customHeight="1" x14ac:dyDescent="0.25">
      <c r="A145" s="1" t="s">
        <v>270</v>
      </c>
      <c r="B145" s="1" t="s">
        <v>271</v>
      </c>
      <c r="C145" s="5">
        <f t="shared" si="19"/>
        <v>24650048.919999998</v>
      </c>
      <c r="D145" s="81">
        <v>3915927.05</v>
      </c>
      <c r="E145" s="81">
        <v>3594518.6</v>
      </c>
      <c r="F145" s="81">
        <v>290925.06</v>
      </c>
      <c r="G145" s="81">
        <v>1645722.9</v>
      </c>
      <c r="H145" s="81">
        <v>0</v>
      </c>
      <c r="I145" s="6">
        <f t="shared" si="20"/>
        <v>9258464.8300000001</v>
      </c>
      <c r="J145" s="81">
        <v>0</v>
      </c>
      <c r="K145" s="81">
        <v>6194913.5499999998</v>
      </c>
      <c r="L145" s="81">
        <v>3063551.28</v>
      </c>
      <c r="M145" s="81">
        <v>0</v>
      </c>
      <c r="N145" s="10"/>
      <c r="O145" s="81">
        <v>2910463.18</v>
      </c>
      <c r="P145" s="81">
        <v>0</v>
      </c>
      <c r="Q145" s="81">
        <v>1049546.45</v>
      </c>
      <c r="R145" s="81">
        <v>1984480.85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1:39" ht="14.1" customHeight="1" x14ac:dyDescent="0.25">
      <c r="C146" s="5"/>
      <c r="D146" s="6"/>
      <c r="E146" s="6"/>
      <c r="F146" s="6"/>
      <c r="G146" s="6"/>
      <c r="H146" s="6"/>
      <c r="I146" s="6"/>
      <c r="J146" s="10"/>
      <c r="K146" s="10"/>
      <c r="L146" s="10"/>
      <c r="M146" s="10"/>
      <c r="N146" s="10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1:39" s="2" customFormat="1" ht="14.1" customHeight="1" x14ac:dyDescent="0.25">
      <c r="B147" s="2" t="s">
        <v>272</v>
      </c>
      <c r="C147" s="5">
        <f>SUM(C148:C156)</f>
        <v>105469958.75</v>
      </c>
      <c r="D147" s="5">
        <f t="shared" ref="D147:R147" si="21">SUM(D148:D156)</f>
        <v>20707004.719999999</v>
      </c>
      <c r="E147" s="5">
        <f t="shared" si="21"/>
        <v>17621753.920000002</v>
      </c>
      <c r="F147" s="5">
        <f t="shared" si="21"/>
        <v>1221555.24</v>
      </c>
      <c r="G147" s="5">
        <f t="shared" si="21"/>
        <v>7432569.7700000014</v>
      </c>
      <c r="H147" s="5">
        <f t="shared" si="21"/>
        <v>0</v>
      </c>
      <c r="I147" s="5">
        <f t="shared" si="21"/>
        <v>40540954.789999992</v>
      </c>
      <c r="J147" s="9">
        <f t="shared" si="21"/>
        <v>0</v>
      </c>
      <c r="K147" s="9">
        <f t="shared" si="21"/>
        <v>21131795.549999997</v>
      </c>
      <c r="L147" s="9">
        <f t="shared" si="21"/>
        <v>19409159.239999998</v>
      </c>
      <c r="M147" s="9">
        <f t="shared" si="21"/>
        <v>0</v>
      </c>
      <c r="N147" s="9"/>
      <c r="O147" s="5">
        <f t="shared" si="21"/>
        <v>7064564.9800000004</v>
      </c>
      <c r="P147" s="5">
        <f t="shared" si="21"/>
        <v>9597.65</v>
      </c>
      <c r="Q147" s="5">
        <f t="shared" si="21"/>
        <v>3488785.61</v>
      </c>
      <c r="R147" s="5">
        <f t="shared" si="21"/>
        <v>7383172.0700000003</v>
      </c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1:39" ht="14.1" customHeight="1" x14ac:dyDescent="0.25">
      <c r="A148" s="1" t="s">
        <v>273</v>
      </c>
      <c r="B148" s="1" t="s">
        <v>274</v>
      </c>
      <c r="C148" s="5">
        <f t="shared" ref="C148:C156" si="22">SUM(D148:I148,O148:R148)</f>
        <v>19058738.810000002</v>
      </c>
      <c r="D148" s="81">
        <v>5305986.3</v>
      </c>
      <c r="E148" s="81">
        <v>3143293.28</v>
      </c>
      <c r="F148" s="81">
        <v>231121.02</v>
      </c>
      <c r="G148" s="81">
        <v>1078290.6000000001</v>
      </c>
      <c r="H148" s="81">
        <v>0</v>
      </c>
      <c r="I148" s="6">
        <f t="shared" ref="I148:I156" si="23">SUM(J148:M148)</f>
        <v>7725593.2999999998</v>
      </c>
      <c r="J148" s="81">
        <v>0</v>
      </c>
      <c r="K148" s="81">
        <v>4510292.75</v>
      </c>
      <c r="L148" s="81">
        <v>3215300.55</v>
      </c>
      <c r="M148" s="81">
        <v>0</v>
      </c>
      <c r="N148" s="10"/>
      <c r="O148" s="81">
        <v>1362521.85</v>
      </c>
      <c r="P148" s="81">
        <v>0</v>
      </c>
      <c r="Q148" s="81">
        <v>211932.46</v>
      </c>
      <c r="R148" s="81">
        <v>0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1:39" ht="14.1" customHeight="1" x14ac:dyDescent="0.25">
      <c r="A149" s="1" t="s">
        <v>275</v>
      </c>
      <c r="B149" s="1" t="s">
        <v>276</v>
      </c>
      <c r="C149" s="5">
        <f t="shared" si="22"/>
        <v>6470572.4299999988</v>
      </c>
      <c r="D149" s="81">
        <v>1082293.8500000001</v>
      </c>
      <c r="E149" s="81">
        <v>736164.15</v>
      </c>
      <c r="F149" s="81">
        <v>113825.73</v>
      </c>
      <c r="G149" s="81">
        <v>806306</v>
      </c>
      <c r="H149" s="81">
        <v>0</v>
      </c>
      <c r="I149" s="6">
        <f t="shared" si="23"/>
        <v>2985773.05</v>
      </c>
      <c r="J149" s="81">
        <v>0</v>
      </c>
      <c r="K149" s="81">
        <v>1656823</v>
      </c>
      <c r="L149" s="81">
        <v>1328950.05</v>
      </c>
      <c r="M149" s="81">
        <v>0</v>
      </c>
      <c r="N149" s="10"/>
      <c r="O149" s="81">
        <v>264677.25</v>
      </c>
      <c r="P149" s="81">
        <v>0</v>
      </c>
      <c r="Q149" s="81">
        <v>344916.1</v>
      </c>
      <c r="R149" s="81">
        <v>136616.29999999999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1:39" ht="14.1" customHeight="1" x14ac:dyDescent="0.25">
      <c r="A150" s="1" t="s">
        <v>277</v>
      </c>
      <c r="B150" s="1" t="s">
        <v>278</v>
      </c>
      <c r="C150" s="5">
        <f t="shared" si="22"/>
        <v>48458090.759999998</v>
      </c>
      <c r="D150" s="81">
        <v>9127706.9499999993</v>
      </c>
      <c r="E150" s="81">
        <v>7875205.2300000004</v>
      </c>
      <c r="F150" s="81">
        <v>582731.11</v>
      </c>
      <c r="G150" s="81">
        <v>4061850.62</v>
      </c>
      <c r="H150" s="81">
        <v>0</v>
      </c>
      <c r="I150" s="6">
        <f t="shared" si="23"/>
        <v>15081166.199999999</v>
      </c>
      <c r="J150" s="81">
        <v>0</v>
      </c>
      <c r="K150" s="81">
        <v>7474334.6500000004</v>
      </c>
      <c r="L150" s="81">
        <v>7606831.5499999998</v>
      </c>
      <c r="M150" s="81">
        <v>0</v>
      </c>
      <c r="N150" s="10"/>
      <c r="O150" s="81">
        <v>3802540.55</v>
      </c>
      <c r="P150" s="81">
        <v>9597.65</v>
      </c>
      <c r="Q150" s="81">
        <v>1957595.85</v>
      </c>
      <c r="R150" s="81">
        <v>5959696.5999999996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39" ht="14.1" customHeight="1" x14ac:dyDescent="0.25">
      <c r="A151" s="1" t="s">
        <v>279</v>
      </c>
      <c r="B151" s="1" t="s">
        <v>280</v>
      </c>
      <c r="C151" s="5">
        <f t="shared" si="22"/>
        <v>4578495.57</v>
      </c>
      <c r="D151" s="81">
        <v>654555</v>
      </c>
      <c r="E151" s="81">
        <v>901659.77</v>
      </c>
      <c r="F151" s="81">
        <v>61529.1</v>
      </c>
      <c r="G151" s="81">
        <v>203571</v>
      </c>
      <c r="H151" s="81">
        <v>0</v>
      </c>
      <c r="I151" s="6">
        <f t="shared" si="23"/>
        <v>2305294.9</v>
      </c>
      <c r="J151" s="81">
        <v>0</v>
      </c>
      <c r="K151" s="81">
        <v>917887.7</v>
      </c>
      <c r="L151" s="81">
        <v>1387407.2</v>
      </c>
      <c r="M151" s="81">
        <v>0</v>
      </c>
      <c r="N151" s="10"/>
      <c r="O151" s="81">
        <v>163091.29999999999</v>
      </c>
      <c r="P151" s="81">
        <v>0</v>
      </c>
      <c r="Q151" s="81">
        <v>0</v>
      </c>
      <c r="R151" s="81">
        <v>288794.5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1:39" ht="14.1" customHeight="1" x14ac:dyDescent="0.25">
      <c r="A152" s="1" t="s">
        <v>281</v>
      </c>
      <c r="B152" s="1" t="s">
        <v>282</v>
      </c>
      <c r="C152" s="5">
        <f t="shared" si="22"/>
        <v>5240684.3999999994</v>
      </c>
      <c r="D152" s="81">
        <v>524142.37</v>
      </c>
      <c r="E152" s="81">
        <v>623147.25</v>
      </c>
      <c r="F152" s="81">
        <v>77678.899999999994</v>
      </c>
      <c r="G152" s="81">
        <v>236942</v>
      </c>
      <c r="H152" s="81">
        <v>0</v>
      </c>
      <c r="I152" s="6">
        <f t="shared" si="23"/>
        <v>2697957.1799999997</v>
      </c>
      <c r="J152" s="81">
        <v>0</v>
      </c>
      <c r="K152" s="81">
        <v>1202103.6499999999</v>
      </c>
      <c r="L152" s="81">
        <v>1495853.53</v>
      </c>
      <c r="M152" s="81">
        <v>0</v>
      </c>
      <c r="N152" s="10"/>
      <c r="O152" s="81">
        <v>313196.7</v>
      </c>
      <c r="P152" s="81">
        <v>0</v>
      </c>
      <c r="Q152" s="81">
        <v>700000</v>
      </c>
      <c r="R152" s="81">
        <v>67620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4.1" customHeight="1" x14ac:dyDescent="0.25">
      <c r="A153" s="1" t="s">
        <v>283</v>
      </c>
      <c r="B153" s="1" t="s">
        <v>284</v>
      </c>
      <c r="C153" s="5">
        <f t="shared" si="22"/>
        <v>4455758.6899999995</v>
      </c>
      <c r="D153" s="81">
        <v>663039.25</v>
      </c>
      <c r="E153" s="81">
        <v>713081.06</v>
      </c>
      <c r="F153" s="81">
        <v>31105.59</v>
      </c>
      <c r="G153" s="81">
        <v>265711</v>
      </c>
      <c r="H153" s="81">
        <v>0</v>
      </c>
      <c r="I153" s="6">
        <f t="shared" si="23"/>
        <v>2203130.15</v>
      </c>
      <c r="J153" s="81">
        <v>0</v>
      </c>
      <c r="K153" s="81">
        <v>1061010.6499999999</v>
      </c>
      <c r="L153" s="81">
        <v>1142119.5</v>
      </c>
      <c r="M153" s="81">
        <v>0</v>
      </c>
      <c r="N153" s="10"/>
      <c r="O153" s="81">
        <v>126029.9</v>
      </c>
      <c r="P153" s="81">
        <v>0</v>
      </c>
      <c r="Q153" s="81">
        <v>49090.8</v>
      </c>
      <c r="R153" s="81">
        <v>404570.94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ht="14.1" customHeight="1" x14ac:dyDescent="0.25">
      <c r="A154" s="1" t="s">
        <v>285</v>
      </c>
      <c r="B154" s="1" t="s">
        <v>286</v>
      </c>
      <c r="C154" s="5">
        <f t="shared" si="22"/>
        <v>7245629.4299999997</v>
      </c>
      <c r="D154" s="81">
        <v>1835998.1</v>
      </c>
      <c r="E154" s="81">
        <v>1774875.49</v>
      </c>
      <c r="F154" s="81">
        <v>61995.09</v>
      </c>
      <c r="G154" s="81">
        <v>289414.40000000002</v>
      </c>
      <c r="H154" s="81">
        <v>0</v>
      </c>
      <c r="I154" s="6">
        <f t="shared" si="23"/>
        <v>2943856.2</v>
      </c>
      <c r="J154" s="81">
        <v>0</v>
      </c>
      <c r="K154" s="81">
        <v>1591389.95</v>
      </c>
      <c r="L154" s="81">
        <v>1352466.25</v>
      </c>
      <c r="M154" s="81">
        <v>0</v>
      </c>
      <c r="N154" s="10"/>
      <c r="O154" s="81">
        <v>255279.7</v>
      </c>
      <c r="P154" s="81">
        <v>0</v>
      </c>
      <c r="Q154" s="81">
        <v>84194.05</v>
      </c>
      <c r="R154" s="81">
        <v>16.399999999999999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1:39" ht="14.1" customHeight="1" x14ac:dyDescent="0.25">
      <c r="A155" s="1" t="s">
        <v>287</v>
      </c>
      <c r="B155" s="1" t="s">
        <v>288</v>
      </c>
      <c r="C155" s="5">
        <f t="shared" si="22"/>
        <v>4579587.8000000007</v>
      </c>
      <c r="D155" s="81">
        <v>646005.44999999995</v>
      </c>
      <c r="E155" s="81">
        <v>790978.07</v>
      </c>
      <c r="F155" s="81">
        <v>36231.65</v>
      </c>
      <c r="G155" s="81">
        <v>279733.25</v>
      </c>
      <c r="H155" s="81">
        <v>0</v>
      </c>
      <c r="I155" s="6">
        <f t="shared" si="23"/>
        <v>2340505.15</v>
      </c>
      <c r="J155" s="81">
        <v>0</v>
      </c>
      <c r="K155" s="81">
        <v>1407609.3</v>
      </c>
      <c r="L155" s="81">
        <v>932895.85</v>
      </c>
      <c r="M155" s="81">
        <v>0</v>
      </c>
      <c r="N155" s="10"/>
      <c r="O155" s="81">
        <v>208421.75</v>
      </c>
      <c r="P155" s="81">
        <v>0</v>
      </c>
      <c r="Q155" s="81">
        <v>95299.73</v>
      </c>
      <c r="R155" s="81">
        <v>182412.75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1:39" ht="14.1" customHeight="1" x14ac:dyDescent="0.25">
      <c r="A156" s="1" t="s">
        <v>289</v>
      </c>
      <c r="B156" s="1" t="s">
        <v>290</v>
      </c>
      <c r="C156" s="5">
        <f t="shared" si="22"/>
        <v>5382400.8600000003</v>
      </c>
      <c r="D156" s="81">
        <v>867277.45</v>
      </c>
      <c r="E156" s="81">
        <v>1063349.6200000001</v>
      </c>
      <c r="F156" s="81">
        <v>25337.05</v>
      </c>
      <c r="G156" s="81">
        <v>210750.9</v>
      </c>
      <c r="H156" s="81">
        <v>0</v>
      </c>
      <c r="I156" s="6">
        <f t="shared" si="23"/>
        <v>2257678.66</v>
      </c>
      <c r="J156" s="81">
        <v>0</v>
      </c>
      <c r="K156" s="81">
        <v>1310343.8999999999</v>
      </c>
      <c r="L156" s="81">
        <v>947334.76</v>
      </c>
      <c r="M156" s="81">
        <v>0</v>
      </c>
      <c r="N156" s="10"/>
      <c r="O156" s="81">
        <v>568805.98</v>
      </c>
      <c r="P156" s="81">
        <v>0</v>
      </c>
      <c r="Q156" s="81">
        <v>45756.62</v>
      </c>
      <c r="R156" s="81">
        <v>343444.58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1:39" ht="14.1" customHeight="1" x14ac:dyDescent="0.25">
      <c r="C157" s="5"/>
      <c r="D157" s="6"/>
      <c r="E157" s="6"/>
      <c r="F157" s="6"/>
      <c r="G157" s="6"/>
      <c r="H157" s="6"/>
      <c r="I157" s="6"/>
      <c r="J157" s="10"/>
      <c r="K157" s="10"/>
      <c r="L157" s="10"/>
      <c r="M157" s="10"/>
      <c r="N157" s="10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1:39" s="8" customFormat="1" ht="14.1" customHeight="1" x14ac:dyDescent="0.25">
      <c r="B158" s="8" t="s">
        <v>291</v>
      </c>
      <c r="C158" s="10">
        <f t="shared" ref="C158:M158" si="24">SUM(C12:C30,C33:C50,C53:C77,C80:C107,C110:C126,C129:C145,C148:C156)</f>
        <v>1656180587.1599996</v>
      </c>
      <c r="D158" s="10">
        <f t="shared" si="24"/>
        <v>300610278.62000012</v>
      </c>
      <c r="E158" s="10">
        <f t="shared" si="24"/>
        <v>263056740.89999998</v>
      </c>
      <c r="F158" s="10">
        <f t="shared" si="24"/>
        <v>20585425.430000003</v>
      </c>
      <c r="G158" s="10">
        <f t="shared" si="24"/>
        <v>111225663.08999997</v>
      </c>
      <c r="H158" s="10">
        <f t="shared" si="24"/>
        <v>18174.400000000001</v>
      </c>
      <c r="I158" s="10">
        <f t="shared" si="24"/>
        <v>632322130.55999994</v>
      </c>
      <c r="J158" s="10">
        <f t="shared" si="24"/>
        <v>1179193.04</v>
      </c>
      <c r="K158" s="10">
        <f t="shared" si="24"/>
        <v>369533311.40999997</v>
      </c>
      <c r="L158" s="10">
        <f t="shared" si="24"/>
        <v>261563591.90999997</v>
      </c>
      <c r="M158" s="10">
        <f t="shared" si="24"/>
        <v>46034.2</v>
      </c>
      <c r="N158" s="10"/>
      <c r="O158" s="10">
        <f>SUM(O12:O30,O33:O50,O53:O77,O80:O107,O110:O126,O129:O145,O148:O156)</f>
        <v>143826565.63999999</v>
      </c>
      <c r="P158" s="10">
        <f>SUM(P12:P30,P33:P50,P53:P77,P80:P107,P110:P126,P129:P145,P148:P156)</f>
        <v>11597.65</v>
      </c>
      <c r="Q158" s="10">
        <f>SUM(Q12:Q30,Q33:Q50,Q53:Q77,Q80:Q107,Q110:Q126,Q129:Q145,Q148:Q156)</f>
        <v>54250591.119999975</v>
      </c>
      <c r="R158" s="10">
        <f>SUM(R12:R30,R33:R50,R53:R77,R80:R107,R110:R126,R129:R145,R148:R156)</f>
        <v>130273419.75</v>
      </c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</row>
    <row r="159" spans="1:39" ht="14.1" customHeight="1" x14ac:dyDescent="0.25">
      <c r="C159" s="5"/>
      <c r="D159" s="6"/>
      <c r="E159" s="6"/>
      <c r="F159" s="6"/>
      <c r="G159" s="6"/>
      <c r="H159" s="6"/>
      <c r="I159" s="6"/>
      <c r="J159" s="10"/>
      <c r="K159" s="10"/>
      <c r="L159" s="10"/>
      <c r="M159" s="10"/>
      <c r="N159" s="10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39" ht="14.1" customHeight="1" x14ac:dyDescent="0.25">
      <c r="C160" s="5"/>
      <c r="D160" s="6"/>
      <c r="E160" s="6"/>
      <c r="F160" s="6"/>
      <c r="G160" s="6"/>
      <c r="H160" s="6"/>
      <c r="I160" s="6"/>
      <c r="J160" s="10"/>
      <c r="K160" s="10"/>
      <c r="L160" s="10"/>
      <c r="M160" s="10"/>
      <c r="N160" s="10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3:39" ht="14.1" customHeight="1" x14ac:dyDescent="0.25">
      <c r="C161" s="5"/>
      <c r="D161" s="6"/>
      <c r="E161" s="6"/>
      <c r="F161" s="6"/>
      <c r="G161" s="6"/>
      <c r="H161" s="6"/>
      <c r="I161" s="6"/>
      <c r="J161" s="10"/>
      <c r="K161" s="10"/>
      <c r="L161" s="10"/>
      <c r="M161" s="10"/>
      <c r="N161" s="10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3:39" ht="14.1" customHeight="1" x14ac:dyDescent="0.25">
      <c r="C162" s="5"/>
      <c r="D162" s="6"/>
      <c r="E162" s="6"/>
      <c r="F162" s="6"/>
      <c r="G162" s="6"/>
      <c r="H162" s="6"/>
      <c r="I162" s="6"/>
      <c r="J162" s="10"/>
      <c r="K162" s="10"/>
      <c r="L162" s="10"/>
      <c r="M162" s="10"/>
      <c r="N162" s="10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3:39" ht="14.1" customHeight="1" x14ac:dyDescent="0.25">
      <c r="C163" s="5"/>
      <c r="D163" s="6"/>
      <c r="E163" s="6"/>
      <c r="F163" s="6"/>
      <c r="G163" s="6"/>
      <c r="H163" s="6"/>
      <c r="I163" s="6"/>
      <c r="J163" s="10"/>
      <c r="K163" s="10"/>
      <c r="L163" s="10"/>
      <c r="M163" s="10"/>
      <c r="N163" s="10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3:39" ht="14.1" customHeight="1" x14ac:dyDescent="0.25">
      <c r="C164" s="5"/>
      <c r="D164" s="6"/>
      <c r="E164" s="6"/>
      <c r="F164" s="6"/>
      <c r="G164" s="6"/>
      <c r="H164" s="6"/>
      <c r="I164" s="6"/>
      <c r="J164" s="10"/>
      <c r="K164" s="10"/>
      <c r="L164" s="10"/>
      <c r="M164" s="10"/>
      <c r="N164" s="10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3:39" ht="14.1" customHeight="1" x14ac:dyDescent="0.25">
      <c r="C165" s="5"/>
      <c r="D165" s="6"/>
      <c r="E165" s="6"/>
      <c r="F165" s="6"/>
      <c r="G165" s="6"/>
      <c r="H165" s="6"/>
      <c r="I165" s="6"/>
      <c r="J165" s="10"/>
      <c r="K165" s="10"/>
      <c r="L165" s="10"/>
      <c r="M165" s="10"/>
      <c r="N165" s="10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3:39" ht="14.1" customHeight="1" x14ac:dyDescent="0.25">
      <c r="C166" s="5"/>
      <c r="D166" s="6"/>
      <c r="E166" s="6"/>
      <c r="F166" s="6"/>
      <c r="G166" s="6"/>
      <c r="H166" s="6"/>
      <c r="I166" s="6"/>
      <c r="J166" s="10"/>
      <c r="K166" s="10"/>
      <c r="L166" s="10"/>
      <c r="M166" s="10"/>
      <c r="N166" s="10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3:39" ht="14.1" customHeight="1" x14ac:dyDescent="0.25">
      <c r="C167" s="5"/>
      <c r="D167" s="6"/>
      <c r="E167" s="6"/>
      <c r="F167" s="6"/>
      <c r="G167" s="6"/>
      <c r="H167" s="6"/>
      <c r="I167" s="6"/>
      <c r="J167" s="10"/>
      <c r="K167" s="10"/>
      <c r="L167" s="10"/>
      <c r="M167" s="10"/>
      <c r="N167" s="10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3:39" ht="14.1" customHeight="1" x14ac:dyDescent="0.25">
      <c r="C168" s="5"/>
      <c r="D168" s="6"/>
      <c r="E168" s="6"/>
      <c r="F168" s="6"/>
      <c r="G168" s="6"/>
      <c r="H168" s="6"/>
      <c r="I168" s="6"/>
      <c r="J168" s="10"/>
      <c r="K168" s="10"/>
      <c r="L168" s="10"/>
      <c r="M168" s="10"/>
      <c r="N168" s="10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3:39" ht="14.1" customHeight="1" x14ac:dyDescent="0.25">
      <c r="C169" s="5"/>
      <c r="D169" s="6"/>
      <c r="E169" s="6"/>
      <c r="F169" s="6"/>
      <c r="G169" s="6"/>
      <c r="H169" s="6"/>
      <c r="I169" s="6"/>
      <c r="J169" s="10"/>
      <c r="K169" s="10"/>
      <c r="L169" s="10"/>
      <c r="M169" s="10"/>
      <c r="N169" s="10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3:39" ht="14.1" customHeight="1" x14ac:dyDescent="0.25">
      <c r="C170" s="5"/>
      <c r="D170" s="6"/>
      <c r="E170" s="6"/>
      <c r="F170" s="6"/>
      <c r="G170" s="6"/>
      <c r="H170" s="6"/>
      <c r="I170" s="6"/>
      <c r="J170" s="10"/>
      <c r="K170" s="10"/>
      <c r="L170" s="10"/>
      <c r="M170" s="10"/>
      <c r="N170" s="10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3:39" ht="14.1" customHeight="1" x14ac:dyDescent="0.25">
      <c r="C171" s="5"/>
      <c r="D171" s="6"/>
      <c r="E171" s="6"/>
      <c r="F171" s="6"/>
      <c r="G171" s="6"/>
      <c r="H171" s="6"/>
      <c r="I171" s="6"/>
      <c r="J171" s="10"/>
      <c r="K171" s="10"/>
      <c r="L171" s="10"/>
      <c r="M171" s="10"/>
      <c r="N171" s="10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3:39" ht="14.1" customHeight="1" x14ac:dyDescent="0.25">
      <c r="C172" s="5"/>
      <c r="D172" s="6"/>
      <c r="E172" s="6"/>
      <c r="F172" s="6"/>
      <c r="G172" s="6"/>
      <c r="H172" s="6"/>
      <c r="I172" s="6"/>
      <c r="J172" s="10"/>
      <c r="K172" s="10"/>
      <c r="L172" s="10"/>
      <c r="M172" s="10"/>
      <c r="N172" s="10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3:39" ht="14.1" customHeight="1" x14ac:dyDescent="0.25">
      <c r="C173" s="5"/>
      <c r="D173" s="6"/>
      <c r="E173" s="6"/>
      <c r="F173" s="6"/>
      <c r="G173" s="6"/>
      <c r="H173" s="6"/>
      <c r="I173" s="6"/>
      <c r="J173" s="10"/>
      <c r="K173" s="10"/>
      <c r="L173" s="10"/>
      <c r="M173" s="10"/>
      <c r="N173" s="10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3:39" ht="14.1" customHeight="1" x14ac:dyDescent="0.25">
      <c r="C174" s="5"/>
      <c r="D174" s="6"/>
      <c r="E174" s="6"/>
      <c r="F174" s="6"/>
      <c r="G174" s="6"/>
      <c r="H174" s="6"/>
      <c r="I174" s="6"/>
      <c r="J174" s="10"/>
      <c r="K174" s="10"/>
      <c r="L174" s="10"/>
      <c r="M174" s="10"/>
      <c r="N174" s="10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3:39" ht="14.1" customHeight="1" x14ac:dyDescent="0.25">
      <c r="C175" s="5"/>
      <c r="D175" s="6"/>
      <c r="E175" s="6"/>
      <c r="F175" s="6"/>
      <c r="G175" s="6"/>
      <c r="H175" s="6"/>
      <c r="I175" s="6"/>
      <c r="J175" s="10"/>
      <c r="K175" s="10"/>
      <c r="L175" s="10"/>
      <c r="M175" s="10"/>
      <c r="N175" s="10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</row>
    <row r="176" spans="3:39" ht="14.1" customHeight="1" x14ac:dyDescent="0.25">
      <c r="C176" s="5"/>
      <c r="D176" s="6"/>
      <c r="E176" s="6"/>
      <c r="F176" s="6"/>
      <c r="G176" s="6"/>
      <c r="H176" s="6"/>
      <c r="I176" s="6"/>
      <c r="J176" s="10"/>
      <c r="K176" s="10"/>
      <c r="L176" s="10"/>
      <c r="M176" s="10"/>
      <c r="N176" s="10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</row>
    <row r="177" spans="3:39" ht="14.1" customHeight="1" x14ac:dyDescent="0.25">
      <c r="C177" s="5"/>
      <c r="D177" s="6"/>
      <c r="E177" s="6"/>
      <c r="F177" s="6"/>
      <c r="G177" s="6"/>
      <c r="H177" s="6"/>
      <c r="I177" s="6"/>
      <c r="J177" s="10"/>
      <c r="K177" s="10"/>
      <c r="L177" s="10"/>
      <c r="M177" s="10"/>
      <c r="N177" s="10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3:39" ht="14.1" customHeight="1" x14ac:dyDescent="0.25">
      <c r="C178" s="5"/>
      <c r="D178" s="6"/>
      <c r="E178" s="6"/>
      <c r="F178" s="6"/>
      <c r="G178" s="6"/>
      <c r="H178" s="6"/>
      <c r="I178" s="6"/>
      <c r="J178" s="10"/>
      <c r="K178" s="10"/>
      <c r="L178" s="10"/>
      <c r="M178" s="10"/>
      <c r="N178" s="10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</row>
    <row r="179" spans="3:39" ht="14.1" customHeight="1" x14ac:dyDescent="0.25">
      <c r="C179" s="5"/>
      <c r="D179" s="6"/>
      <c r="E179" s="6"/>
      <c r="F179" s="6"/>
      <c r="G179" s="6"/>
      <c r="H179" s="6"/>
      <c r="I179" s="6"/>
      <c r="J179" s="10"/>
      <c r="K179" s="10"/>
      <c r="L179" s="10"/>
      <c r="M179" s="10"/>
      <c r="N179" s="10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</row>
    <row r="180" spans="3:39" ht="14.1" customHeight="1" x14ac:dyDescent="0.25">
      <c r="C180" s="5"/>
      <c r="D180" s="6"/>
      <c r="E180" s="6"/>
      <c r="F180" s="6"/>
      <c r="G180" s="6"/>
      <c r="H180" s="6"/>
      <c r="I180" s="6"/>
      <c r="J180" s="10"/>
      <c r="K180" s="10"/>
      <c r="L180" s="10"/>
      <c r="M180" s="10"/>
      <c r="N180" s="10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</row>
    <row r="181" spans="3:39" ht="14.1" customHeight="1" x14ac:dyDescent="0.25">
      <c r="C181" s="5"/>
      <c r="D181" s="6"/>
      <c r="E181" s="6"/>
      <c r="F181" s="6"/>
      <c r="G181" s="6"/>
      <c r="H181" s="6"/>
      <c r="I181" s="6"/>
      <c r="J181" s="10"/>
      <c r="K181" s="10"/>
      <c r="L181" s="10"/>
      <c r="M181" s="10"/>
      <c r="N181" s="10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</row>
    <row r="182" spans="3:39" ht="14.1" customHeight="1" x14ac:dyDescent="0.25">
      <c r="C182" s="5"/>
      <c r="D182" s="6"/>
      <c r="E182" s="6"/>
      <c r="F182" s="6"/>
      <c r="G182" s="6"/>
      <c r="H182" s="6"/>
      <c r="I182" s="6"/>
      <c r="J182" s="10"/>
      <c r="K182" s="10"/>
      <c r="L182" s="10"/>
      <c r="M182" s="10"/>
      <c r="N182" s="10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</row>
    <row r="183" spans="3:39" ht="14.1" customHeight="1" x14ac:dyDescent="0.25">
      <c r="C183" s="5"/>
      <c r="D183" s="6"/>
      <c r="E183" s="6"/>
      <c r="F183" s="6"/>
      <c r="G183" s="6"/>
      <c r="H183" s="6"/>
      <c r="I183" s="6"/>
      <c r="J183" s="10"/>
      <c r="K183" s="10"/>
      <c r="L183" s="10"/>
      <c r="M183" s="10"/>
      <c r="N183" s="10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</row>
    <row r="184" spans="3:39" ht="14.1" customHeight="1" x14ac:dyDescent="0.25">
      <c r="C184" s="5"/>
      <c r="D184" s="6"/>
      <c r="E184" s="6"/>
      <c r="F184" s="6"/>
      <c r="G184" s="6"/>
      <c r="H184" s="6"/>
      <c r="I184" s="6"/>
      <c r="J184" s="10"/>
      <c r="K184" s="10"/>
      <c r="L184" s="10"/>
      <c r="M184" s="10"/>
      <c r="N184" s="10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</row>
    <row r="185" spans="3:39" ht="14.1" customHeight="1" x14ac:dyDescent="0.25">
      <c r="C185" s="5"/>
      <c r="D185" s="6"/>
      <c r="E185" s="6"/>
      <c r="F185" s="6"/>
      <c r="G185" s="6"/>
      <c r="H185" s="6"/>
      <c r="I185" s="6"/>
      <c r="J185" s="10"/>
      <c r="K185" s="10"/>
      <c r="L185" s="10"/>
      <c r="M185" s="10"/>
      <c r="N185" s="10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</row>
    <row r="186" spans="3:39" ht="14.1" customHeight="1" x14ac:dyDescent="0.25">
      <c r="C186" s="5"/>
      <c r="D186" s="6"/>
      <c r="E186" s="6"/>
      <c r="F186" s="6"/>
      <c r="G186" s="6"/>
      <c r="H186" s="6"/>
      <c r="I186" s="6"/>
      <c r="J186" s="10"/>
      <c r="K186" s="10"/>
      <c r="L186" s="10"/>
      <c r="M186" s="10"/>
      <c r="N186" s="10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3:39" ht="14.1" customHeight="1" x14ac:dyDescent="0.25">
      <c r="C187" s="5"/>
      <c r="D187" s="6"/>
      <c r="E187" s="6"/>
      <c r="F187" s="6"/>
      <c r="G187" s="6"/>
      <c r="H187" s="6"/>
      <c r="I187" s="6"/>
      <c r="J187" s="10"/>
      <c r="K187" s="10"/>
      <c r="L187" s="10"/>
      <c r="M187" s="10"/>
      <c r="N187" s="10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</row>
    <row r="188" spans="3:39" ht="14.1" customHeight="1" x14ac:dyDescent="0.25">
      <c r="C188" s="5"/>
      <c r="D188" s="6"/>
      <c r="E188" s="6"/>
      <c r="F188" s="6"/>
      <c r="G188" s="6"/>
      <c r="H188" s="6"/>
      <c r="I188" s="6"/>
      <c r="J188" s="10"/>
      <c r="K188" s="10"/>
      <c r="L188" s="10"/>
      <c r="M188" s="10"/>
      <c r="N188" s="10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</row>
    <row r="189" spans="3:39" ht="14.1" customHeight="1" x14ac:dyDescent="0.25">
      <c r="C189" s="5"/>
      <c r="D189" s="6"/>
      <c r="E189" s="6"/>
      <c r="F189" s="6"/>
      <c r="G189" s="6"/>
      <c r="H189" s="6"/>
      <c r="I189" s="6"/>
      <c r="J189" s="10"/>
      <c r="K189" s="10"/>
      <c r="L189" s="10"/>
      <c r="M189" s="10"/>
      <c r="N189" s="10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</row>
    <row r="190" spans="3:39" ht="14.1" customHeight="1" x14ac:dyDescent="0.25">
      <c r="C190" s="5"/>
      <c r="D190" s="6"/>
      <c r="E190" s="6"/>
      <c r="F190" s="6"/>
      <c r="G190" s="6"/>
      <c r="H190" s="6"/>
      <c r="I190" s="6"/>
      <c r="J190" s="10"/>
      <c r="K190" s="10"/>
      <c r="L190" s="10"/>
      <c r="M190" s="10"/>
      <c r="N190" s="10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</row>
    <row r="191" spans="3:39" ht="14.1" customHeight="1" x14ac:dyDescent="0.25">
      <c r="C191" s="5"/>
      <c r="D191" s="6"/>
      <c r="E191" s="6"/>
      <c r="F191" s="6"/>
      <c r="G191" s="6"/>
      <c r="H191" s="6"/>
      <c r="I191" s="6"/>
      <c r="J191" s="10"/>
      <c r="K191" s="10"/>
      <c r="L191" s="10"/>
      <c r="M191" s="10"/>
      <c r="N191" s="10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</row>
    <row r="192" spans="3:39" ht="14.1" customHeight="1" x14ac:dyDescent="0.25">
      <c r="C192" s="5"/>
      <c r="D192" s="6"/>
      <c r="E192" s="6"/>
      <c r="F192" s="6"/>
      <c r="G192" s="6"/>
      <c r="H192" s="6"/>
      <c r="I192" s="6"/>
      <c r="J192" s="10"/>
      <c r="K192" s="10"/>
      <c r="L192" s="10"/>
      <c r="M192" s="10"/>
      <c r="N192" s="10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</row>
    <row r="193" spans="3:39" ht="14.1" customHeight="1" x14ac:dyDescent="0.25">
      <c r="C193" s="5"/>
      <c r="D193" s="6"/>
      <c r="E193" s="6"/>
      <c r="F193" s="6"/>
      <c r="G193" s="6"/>
      <c r="H193" s="6"/>
      <c r="I193" s="6"/>
      <c r="J193" s="10"/>
      <c r="K193" s="10"/>
      <c r="L193" s="10"/>
      <c r="M193" s="10"/>
      <c r="N193" s="10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</row>
    <row r="194" spans="3:39" ht="14.1" customHeight="1" x14ac:dyDescent="0.25">
      <c r="C194" s="5"/>
      <c r="D194" s="6"/>
      <c r="E194" s="6"/>
      <c r="F194" s="6"/>
      <c r="G194" s="6"/>
      <c r="H194" s="6"/>
      <c r="I194" s="6"/>
      <c r="J194" s="10"/>
      <c r="K194" s="10"/>
      <c r="L194" s="10"/>
      <c r="M194" s="10"/>
      <c r="N194" s="10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</row>
    <row r="195" spans="3:39" ht="14.1" customHeight="1" x14ac:dyDescent="0.25">
      <c r="C195" s="5"/>
      <c r="D195" s="6"/>
      <c r="E195" s="6"/>
      <c r="F195" s="6"/>
      <c r="G195" s="6"/>
      <c r="H195" s="6"/>
      <c r="I195" s="6"/>
      <c r="J195" s="10"/>
      <c r="K195" s="10"/>
      <c r="L195" s="10"/>
      <c r="M195" s="10"/>
      <c r="N195" s="10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3:39" ht="14.1" customHeight="1" x14ac:dyDescent="0.25">
      <c r="C196" s="5"/>
      <c r="D196" s="6"/>
      <c r="E196" s="6"/>
      <c r="F196" s="6"/>
      <c r="G196" s="6"/>
      <c r="H196" s="6"/>
      <c r="I196" s="6"/>
      <c r="J196" s="10"/>
      <c r="K196" s="10"/>
      <c r="L196" s="10"/>
      <c r="M196" s="10"/>
      <c r="N196" s="10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</row>
    <row r="197" spans="3:39" ht="14.1" customHeight="1" x14ac:dyDescent="0.25">
      <c r="C197" s="5"/>
      <c r="D197" s="6"/>
      <c r="E197" s="6"/>
      <c r="F197" s="6"/>
      <c r="G197" s="6"/>
      <c r="H197" s="6"/>
      <c r="I197" s="6"/>
      <c r="J197" s="10"/>
      <c r="K197" s="10"/>
      <c r="L197" s="10"/>
      <c r="M197" s="10"/>
      <c r="N197" s="10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</row>
    <row r="198" spans="3:39" ht="14.1" customHeight="1" x14ac:dyDescent="0.25">
      <c r="C198" s="5"/>
      <c r="D198" s="6"/>
      <c r="E198" s="6"/>
      <c r="F198" s="6"/>
      <c r="G198" s="6"/>
      <c r="H198" s="6"/>
      <c r="I198" s="6"/>
      <c r="J198" s="10"/>
      <c r="K198" s="10"/>
      <c r="L198" s="10"/>
      <c r="M198" s="10"/>
      <c r="N198" s="10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</row>
    <row r="199" spans="3:39" ht="14.1" customHeight="1" x14ac:dyDescent="0.25">
      <c r="C199" s="5"/>
      <c r="D199" s="6"/>
      <c r="E199" s="6"/>
      <c r="F199" s="6"/>
      <c r="G199" s="6"/>
      <c r="H199" s="6"/>
      <c r="I199" s="6"/>
      <c r="J199" s="10"/>
      <c r="K199" s="10"/>
      <c r="L199" s="10"/>
      <c r="M199" s="10"/>
      <c r="N199" s="10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</row>
    <row r="200" spans="3:39" ht="14.1" customHeight="1" x14ac:dyDescent="0.25">
      <c r="C200" s="5"/>
      <c r="D200" s="6"/>
      <c r="E200" s="6"/>
      <c r="F200" s="6"/>
      <c r="G200" s="6"/>
      <c r="H200" s="6"/>
      <c r="I200" s="6"/>
      <c r="J200" s="10"/>
      <c r="K200" s="10"/>
      <c r="L200" s="10"/>
      <c r="M200" s="10"/>
      <c r="N200" s="10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</row>
    <row r="201" spans="3:39" ht="14.1" customHeight="1" x14ac:dyDescent="0.25">
      <c r="C201" s="5"/>
      <c r="D201" s="6"/>
      <c r="E201" s="6"/>
      <c r="F201" s="6"/>
      <c r="G201" s="6"/>
      <c r="H201" s="6"/>
      <c r="I201" s="6"/>
      <c r="J201" s="10"/>
      <c r="K201" s="10"/>
      <c r="L201" s="10"/>
      <c r="M201" s="10"/>
      <c r="N201" s="10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</row>
    <row r="202" spans="3:39" ht="14.1" customHeight="1" x14ac:dyDescent="0.25">
      <c r="C202" s="5"/>
      <c r="D202" s="6"/>
      <c r="E202" s="6"/>
      <c r="F202" s="6"/>
      <c r="G202" s="6"/>
      <c r="H202" s="6"/>
      <c r="I202" s="6"/>
      <c r="J202" s="10"/>
      <c r="K202" s="10"/>
      <c r="L202" s="10"/>
      <c r="M202" s="10"/>
      <c r="N202" s="10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</row>
    <row r="203" spans="3:39" ht="14.1" customHeight="1" x14ac:dyDescent="0.25">
      <c r="C203" s="5"/>
      <c r="D203" s="6"/>
      <c r="E203" s="6"/>
      <c r="F203" s="6"/>
      <c r="G203" s="6"/>
      <c r="H203" s="6"/>
      <c r="I203" s="6"/>
      <c r="J203" s="10"/>
      <c r="K203" s="10"/>
      <c r="L203" s="10"/>
      <c r="M203" s="10"/>
      <c r="N203" s="10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</row>
    <row r="204" spans="3:39" ht="14.1" customHeight="1" x14ac:dyDescent="0.25">
      <c r="C204" s="5"/>
      <c r="D204" s="6"/>
      <c r="E204" s="6"/>
      <c r="F204" s="6"/>
      <c r="G204" s="6"/>
      <c r="H204" s="6"/>
      <c r="I204" s="6"/>
      <c r="J204" s="10"/>
      <c r="K204" s="10"/>
      <c r="L204" s="10"/>
      <c r="M204" s="10"/>
      <c r="N204" s="10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3:39" ht="14.1" customHeight="1" x14ac:dyDescent="0.25">
      <c r="C205" s="5"/>
      <c r="D205" s="6"/>
      <c r="E205" s="6"/>
      <c r="F205" s="6"/>
      <c r="G205" s="6"/>
      <c r="H205" s="6"/>
      <c r="I205" s="6"/>
      <c r="J205" s="10"/>
      <c r="K205" s="10"/>
      <c r="L205" s="10"/>
      <c r="M205" s="10"/>
      <c r="N205" s="10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</row>
  </sheetData>
  <mergeCells count="9">
    <mergeCell ref="O1:T1"/>
    <mergeCell ref="O2:T2"/>
    <mergeCell ref="O3:T3"/>
    <mergeCell ref="C1:H1"/>
    <mergeCell ref="C2:H2"/>
    <mergeCell ref="C3:H3"/>
    <mergeCell ref="I1:N1"/>
    <mergeCell ref="I2:N2"/>
    <mergeCell ref="I3:N3"/>
  </mergeCells>
  <pageMargins left="0.19685039370078741" right="0.19685039370078741" top="0.39370078740157483" bottom="0.78740157480314965" header="0.31496062992125984" footer="0.35433070866141736"/>
  <pageSetup paperSize="9" orientation="landscape" r:id="rId1"/>
  <headerFooter differentFirst="1">
    <oddHeader>&amp;L&amp;"Arial,Gras"&amp;8&amp;G Service des communes &amp;"Arial,Normal"SCom&amp;"Arial,Gras"
        Amt für Gemeinden&amp;"Arial,Normal" GemA&amp;R&amp;"Arial,Normal"&amp;8       Page &amp;P de &amp;N
  Seite &amp;P von &amp;N</oddHeader>
    <firstHeader>&amp;L&amp;G&amp;R&amp;"Arial,Gras"&amp;8Service des communes &amp;"Arial,Normal"SCom&amp;"Arial,Gras"
Amt für Gemeinden &amp;"Arial,Normal"GemA</firstHeader>
    <firstFooter>&amp;L&amp;"Arial,Normal"&amp;10—&amp;8
Direction des institutions, de l'agriculture et des forêts &amp;"Arial,Gras"DIAF&amp;"Arial,Normal"
Direktion der Institutionen und der Land- und Forstwirtschaft &amp;"Arial,Gras"ILFD</firstFooter>
  </headerFooter>
  <colBreaks count="2" manualBreakCount="2">
    <brk id="8" max="1048575" man="1"/>
    <brk id="14" max="1048575" man="1"/>
  </colBreaks>
  <ignoredErrors>
    <ignoredError sqref="A12:C13 C30 C107 A127:Y128 A31:Y32 A108:Y109 I12:I13 S30:Y30 S12:Y13 A51:Y52 A33:C46 I33:I46 S33:Y46 A78:N79 A53:C77 I53:I77 S53:Y77 S107:Y107 A80:C84 I80:I84 S80:Y84 A110:C125 I110:I125 S126:Y126 S110:Y125 A146:Y147 A129:C134 I129:I134 S129:Y134 A157:Y205 A148:C156 I148:I156 S148:Y156 A26:C27 I26:I27 S26:Y27 A15:C19 I15:I19 S15:Y19 A20:C21 I20:I21 S20:Y21 A22:C25 I22:I25 S22:Y25 A85:C85 I85 S85:Y85 A135:C145 I135:I145 S135:Y145 A14:C14 I14 S14:Y14 S78:Y79 C50 A47:C49 I47:I50 S47:Y50 A99:C104 I99:I104 S99:Y104 A96:C98 I96:I98 S96:Y98 A86:C95 I86:I95 S86:Y95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21</vt:i4>
      </vt:variant>
    </vt:vector>
  </HeadingPairs>
  <TitlesOfParts>
    <vt:vector size="32" baseType="lpstr">
      <vt:lpstr>charges</vt:lpstr>
      <vt:lpstr>produits</vt:lpstr>
      <vt:lpstr>MNA structurelle</vt:lpstr>
      <vt:lpstr>dépenses</vt:lpstr>
      <vt:lpstr>recettes</vt:lpstr>
      <vt:lpstr>actif</vt:lpstr>
      <vt:lpstr>passif</vt:lpstr>
      <vt:lpstr>endettement</vt:lpstr>
      <vt:lpstr>ch. nature 3</vt:lpstr>
      <vt:lpstr>pr. nature 4</vt:lpstr>
      <vt:lpstr>indicateurs</vt:lpstr>
      <vt:lpstr>actif!Impression_des_titres</vt:lpstr>
      <vt:lpstr>'ch. nature 3'!Impression_des_titres</vt:lpstr>
      <vt:lpstr>charges!Impression_des_titres</vt:lpstr>
      <vt:lpstr>dépenses!Impression_des_titres</vt:lpstr>
      <vt:lpstr>endettement!Impression_des_titres</vt:lpstr>
      <vt:lpstr>indicateurs!Impression_des_titres</vt:lpstr>
      <vt:lpstr>'MNA structurelle'!Impression_des_titres</vt:lpstr>
      <vt:lpstr>passif!Impression_des_titres</vt:lpstr>
      <vt:lpstr>'pr. nature 4'!Impression_des_titres</vt:lpstr>
      <vt:lpstr>produits!Impression_des_titres</vt:lpstr>
      <vt:lpstr>recettes!Impression_des_titres</vt:lpstr>
      <vt:lpstr>actif!Print_Titles</vt:lpstr>
      <vt:lpstr>'ch. nature 3'!Print_Titles</vt:lpstr>
      <vt:lpstr>charges!Print_Titles</vt:lpstr>
      <vt:lpstr>dépenses!Print_Titles</vt:lpstr>
      <vt:lpstr>endettement!Print_Titles</vt:lpstr>
      <vt:lpstr>'MNA structurelle'!Print_Titles</vt:lpstr>
      <vt:lpstr>passif!Print_Titles</vt:lpstr>
      <vt:lpstr>'pr. nature 4'!Print_Titles</vt:lpstr>
      <vt:lpstr>produits!Print_Titles</vt:lpstr>
      <vt:lpstr>recettes!Print_Titles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Ballaman Gilles</dc:creator>
  <cp:lastModifiedBy>Ballaman Gilles</cp:lastModifiedBy>
  <cp:lastPrinted>2021-10-15T12:17:13Z</cp:lastPrinted>
  <dcterms:created xsi:type="dcterms:W3CDTF">2010-10-19T07:39:27Z</dcterms:created>
  <dcterms:modified xsi:type="dcterms:W3CDTF">2021-10-15T12:20:23Z</dcterms:modified>
</cp:coreProperties>
</file>