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95" windowHeight="11505" activeTab="0"/>
  </bookViews>
  <sheets>
    <sheet name="IPC dès 2012" sheetId="1" r:id="rId1"/>
  </sheets>
  <externalReferences>
    <externalReference r:id="rId4"/>
  </externalReferences>
  <definedNames>
    <definedName name="Enregistrement1">#REF!</definedName>
    <definedName name="Enregistrement2">#REF!</definedName>
    <definedName name="Enregistrement3">#REF!</definedName>
    <definedName name="_xlnm.Print_Area" localSheetId="0">'IPC dès 2012'!$A$1:$F$27</definedName>
  </definedNames>
  <calcPr fullCalcOnLoad="1"/>
</workbook>
</file>

<file path=xl/sharedStrings.xml><?xml version="1.0" encoding="utf-8"?>
<sst xmlns="http://schemas.openxmlformats.org/spreadsheetml/2006/main" count="41" uniqueCount="32">
  <si>
    <t>IMPOSITION SEPAREE DES PRESTATIONS EN CAPITAL</t>
  </si>
  <si>
    <t>Barème applicable pour les montants touchés en 2012</t>
  </si>
  <si>
    <t>Prestation touchée :</t>
  </si>
  <si>
    <t>art. 39 LICD</t>
  </si>
  <si>
    <t>Personne seule</t>
  </si>
  <si>
    <t>Personne mariée ou seule avec enfant(s)</t>
  </si>
  <si>
    <t>Non arrondi</t>
  </si>
  <si>
    <t>Prestation imposable :</t>
  </si>
  <si>
    <t>Impôt en francs</t>
  </si>
  <si>
    <t>Coefficient</t>
  </si>
  <si>
    <t>Impôts en francs</t>
  </si>
  <si>
    <t>seul</t>
  </si>
  <si>
    <t>marié</t>
  </si>
  <si>
    <t>Impôt cantonal</t>
  </si>
  <si>
    <t>Impôt communal</t>
  </si>
  <si>
    <t>Impôt paroissial</t>
  </si>
  <si>
    <t>Impôts fribourgeois :</t>
  </si>
  <si>
    <t>Total</t>
  </si>
  <si>
    <t>Déduction sociale pour marié ou avec enfant</t>
  </si>
  <si>
    <t>Impôt fédéral direct :</t>
  </si>
  <si>
    <t>Taux</t>
  </si>
  <si>
    <t>IFD</t>
  </si>
  <si>
    <t>Impôts totaux</t>
  </si>
  <si>
    <t>Art. 38 LIFD</t>
  </si>
  <si>
    <t>Barème IFD 2012 / Post</t>
  </si>
  <si>
    <t>Seul sans enfant IFD</t>
  </si>
  <si>
    <t>Revenu</t>
  </si>
  <si>
    <t>Impôt</t>
  </si>
  <si>
    <t>Majoration</t>
  </si>
  <si>
    <t>de base</t>
  </si>
  <si>
    <t>en francs</t>
  </si>
  <si>
    <t>Marié ou avec enfant IFD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</si>
</sst>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00\ %"/>
    <numFmt numFmtId="166" formatCode="#,##0_ ;\-#,##0\ "/>
    <numFmt numFmtId="167" formatCode="0.0000\ 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10"/>
      <name val="MS Sans Serif"/>
      <family val="0"/>
    </font>
    <font>
      <sz val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64" fontId="20" fillId="33" borderId="10" xfId="0" applyNumberFormat="1" applyFont="1" applyFill="1" applyBorder="1" applyAlignment="1" applyProtection="1">
      <alignment horizontal="right" vertical="center" indent="1"/>
      <protection locked="0"/>
    </xf>
    <xf numFmtId="164" fontId="20" fillId="33" borderId="11" xfId="0" applyNumberFormat="1" applyFont="1" applyFill="1" applyBorder="1" applyAlignment="1" applyProtection="1">
      <alignment horizontal="right" vertical="center" indent="1"/>
      <protection locked="0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 indent="1"/>
    </xf>
    <xf numFmtId="0" fontId="19" fillId="0" borderId="12" xfId="0" applyFont="1" applyBorder="1" applyAlignment="1">
      <alignment vertical="center"/>
    </xf>
    <xf numFmtId="43" fontId="23" fillId="0" borderId="12" xfId="0" applyNumberFormat="1" applyFont="1" applyFill="1" applyBorder="1" applyAlignment="1" applyProtection="1">
      <alignment vertical="center"/>
      <protection/>
    </xf>
    <xf numFmtId="0" fontId="23" fillId="0" borderId="12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3" fillId="0" borderId="13" xfId="51" applyFont="1" applyBorder="1" applyAlignment="1">
      <alignment horizontal="center" vertical="center"/>
      <protection/>
    </xf>
    <xf numFmtId="0" fontId="23" fillId="0" borderId="14" xfId="5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3" fontId="19" fillId="0" borderId="19" xfId="51" applyNumberFormat="1" applyFont="1" applyFill="1" applyBorder="1" applyAlignment="1">
      <alignment horizontal="right" vertical="center" indent="1"/>
      <protection/>
    </xf>
    <xf numFmtId="3" fontId="19" fillId="0" borderId="20" xfId="51" applyNumberFormat="1" applyFont="1" applyFill="1" applyBorder="1" applyAlignment="1">
      <alignment horizontal="right" vertical="center" indent="1"/>
      <protection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1" xfId="0" applyFont="1" applyBorder="1" applyAlignment="1">
      <alignment horizontal="right" vertical="center" indent="1"/>
    </xf>
    <xf numFmtId="0" fontId="19" fillId="0" borderId="24" xfId="0" applyFont="1" applyBorder="1" applyAlignment="1">
      <alignment horizontal="right" vertical="center" indent="1"/>
    </xf>
    <xf numFmtId="0" fontId="19" fillId="0" borderId="21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165" fontId="19" fillId="0" borderId="0" xfId="0" applyNumberFormat="1" applyFont="1" applyAlignment="1">
      <alignment horizontal="center" vertical="center"/>
    </xf>
    <xf numFmtId="164" fontId="19" fillId="0" borderId="21" xfId="0" applyNumberFormat="1" applyFont="1" applyBorder="1" applyAlignment="1">
      <alignment horizontal="right" vertical="center" indent="1"/>
    </xf>
    <xf numFmtId="164" fontId="19" fillId="0" borderId="24" xfId="0" applyNumberFormat="1" applyFont="1" applyBorder="1" applyAlignment="1">
      <alignment horizontal="right" vertical="center" indent="1"/>
    </xf>
    <xf numFmtId="4" fontId="19" fillId="0" borderId="21" xfId="0" applyNumberFormat="1" applyFont="1" applyBorder="1" applyAlignment="1">
      <alignment vertical="center"/>
    </xf>
    <xf numFmtId="4" fontId="19" fillId="0" borderId="22" xfId="0" applyNumberFormat="1" applyFont="1" applyBorder="1" applyAlignment="1">
      <alignment vertical="center"/>
    </xf>
    <xf numFmtId="165" fontId="19" fillId="33" borderId="25" xfId="0" applyNumberFormat="1" applyFont="1" applyFill="1" applyBorder="1" applyAlignment="1" applyProtection="1">
      <alignment horizontal="center" vertical="center"/>
      <protection locked="0"/>
    </xf>
    <xf numFmtId="4" fontId="19" fillId="0" borderId="13" xfId="0" applyNumberFormat="1" applyFont="1" applyBorder="1" applyAlignment="1">
      <alignment vertical="center"/>
    </xf>
    <xf numFmtId="4" fontId="19" fillId="0" borderId="26" xfId="0" applyNumberFormat="1" applyFont="1" applyBorder="1" applyAlignment="1">
      <alignment vertical="center"/>
    </xf>
    <xf numFmtId="165" fontId="19" fillId="0" borderId="0" xfId="0" applyNumberFormat="1" applyFont="1" applyFill="1" applyAlignment="1" applyProtection="1">
      <alignment horizontal="center" vertical="center"/>
      <protection/>
    </xf>
    <xf numFmtId="164" fontId="19" fillId="0" borderId="19" xfId="0" applyNumberFormat="1" applyFont="1" applyBorder="1" applyAlignment="1">
      <alignment horizontal="right" vertical="center" indent="1"/>
    </xf>
    <xf numFmtId="164" fontId="19" fillId="0" borderId="20" xfId="0" applyNumberFormat="1" applyFont="1" applyBorder="1" applyAlignment="1">
      <alignment horizontal="right" vertical="center" indent="1"/>
    </xf>
    <xf numFmtId="4" fontId="19" fillId="0" borderId="0" xfId="0" applyNumberFormat="1" applyFont="1" applyAlignment="1">
      <alignment vertical="center"/>
    </xf>
    <xf numFmtId="43" fontId="19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right" vertical="center" indent="1"/>
    </xf>
    <xf numFmtId="164" fontId="23" fillId="0" borderId="21" xfId="0" applyNumberFormat="1" applyFont="1" applyBorder="1" applyAlignment="1">
      <alignment horizontal="right" vertical="center" indent="1"/>
    </xf>
    <xf numFmtId="164" fontId="23" fillId="0" borderId="24" xfId="0" applyNumberFormat="1" applyFont="1" applyBorder="1" applyAlignment="1">
      <alignment horizontal="right" vertical="center" indent="1"/>
    </xf>
    <xf numFmtId="0" fontId="19" fillId="0" borderId="0" xfId="0" applyFont="1" applyBorder="1" applyAlignment="1">
      <alignment horizontal="right" vertical="center" indent="1"/>
    </xf>
    <xf numFmtId="0" fontId="19" fillId="0" borderId="27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43" fontId="19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166" fontId="19" fillId="0" borderId="21" xfId="52" applyNumberFormat="1" applyFont="1" applyFill="1" applyBorder="1" applyAlignment="1" applyProtection="1">
      <alignment horizontal="right" vertical="center" indent="1"/>
      <protection/>
    </xf>
    <xf numFmtId="166" fontId="19" fillId="0" borderId="24" xfId="52" applyNumberFormat="1" applyFont="1" applyFill="1" applyBorder="1" applyAlignment="1" applyProtection="1">
      <alignment horizontal="right" vertical="center" indent="1"/>
      <protection/>
    </xf>
    <xf numFmtId="0" fontId="19" fillId="0" borderId="0" xfId="52" applyFont="1" applyFill="1" applyBorder="1" applyAlignment="1" applyProtection="1">
      <alignment vertical="center"/>
      <protection/>
    </xf>
    <xf numFmtId="0" fontId="19" fillId="0" borderId="0" xfId="52" applyFont="1" applyBorder="1" applyAlignment="1" applyProtection="1">
      <alignment vertical="center"/>
      <protection/>
    </xf>
    <xf numFmtId="167" fontId="19" fillId="0" borderId="19" xfId="52" applyNumberFormat="1" applyFont="1" applyFill="1" applyBorder="1" applyAlignment="1" applyProtection="1">
      <alignment horizontal="right" vertical="center" indent="1"/>
      <protection/>
    </xf>
    <xf numFmtId="167" fontId="19" fillId="0" borderId="20" xfId="52" applyNumberFormat="1" applyFont="1" applyFill="1" applyBorder="1" applyAlignment="1" applyProtection="1">
      <alignment horizontal="right" vertical="center" indent="1"/>
      <protection/>
    </xf>
    <xf numFmtId="164" fontId="23" fillId="0" borderId="21" xfId="50" applyNumberFormat="1" applyFont="1" applyFill="1" applyBorder="1" applyAlignment="1" applyProtection="1">
      <alignment horizontal="right" vertical="center" indent="1"/>
      <protection/>
    </xf>
    <xf numFmtId="164" fontId="23" fillId="0" borderId="24" xfId="50" applyNumberFormat="1" applyFont="1" applyFill="1" applyBorder="1" applyAlignment="1" applyProtection="1">
      <alignment horizontal="right" vertical="center" indent="1"/>
      <protection/>
    </xf>
    <xf numFmtId="164" fontId="23" fillId="0" borderId="13" xfId="50" applyNumberFormat="1" applyFont="1" applyFill="1" applyBorder="1" applyAlignment="1" applyProtection="1">
      <alignment horizontal="right" vertical="center" indent="1"/>
      <protection/>
    </xf>
    <xf numFmtId="164" fontId="23" fillId="0" borderId="14" xfId="50" applyNumberFormat="1" applyFont="1" applyFill="1" applyBorder="1" applyAlignment="1" applyProtection="1">
      <alignment horizontal="right" vertical="center" indent="1"/>
      <protection/>
    </xf>
    <xf numFmtId="0" fontId="23" fillId="0" borderId="0" xfId="0" applyFont="1" applyBorder="1" applyAlignment="1">
      <alignment vertical="center"/>
    </xf>
    <xf numFmtId="164" fontId="23" fillId="0" borderId="29" xfId="50" applyNumberFormat="1" applyFont="1" applyFill="1" applyBorder="1" applyAlignment="1" applyProtection="1">
      <alignment horizontal="right" vertical="center" indent="1"/>
      <protection/>
    </xf>
    <xf numFmtId="164" fontId="23" fillId="0" borderId="30" xfId="50" applyNumberFormat="1" applyFont="1" applyFill="1" applyBorder="1" applyAlignment="1" applyProtection="1">
      <alignment horizontal="right" vertical="center" indent="1"/>
      <protection/>
    </xf>
    <xf numFmtId="0" fontId="19" fillId="0" borderId="0" xfId="0" applyFont="1" applyAlignment="1" quotePrefix="1">
      <alignment horizontal="right" vertical="center" indent="1"/>
    </xf>
    <xf numFmtId="0" fontId="24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22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3" xfId="0" applyFont="1" applyFill="1" applyBorder="1" applyAlignment="1">
      <alignment horizontal="center" vertical="center"/>
    </xf>
    <xf numFmtId="0" fontId="26" fillId="33" borderId="34" xfId="0" applyFont="1" applyFill="1" applyBorder="1" applyAlignment="1">
      <alignment horizontal="center" vertical="center"/>
    </xf>
    <xf numFmtId="3" fontId="26" fillId="33" borderId="21" xfId="0" applyNumberFormat="1" applyFont="1" applyFill="1" applyBorder="1" applyAlignment="1">
      <alignment vertical="center"/>
    </xf>
    <xf numFmtId="4" fontId="26" fillId="33" borderId="35" xfId="0" applyNumberFormat="1" applyFont="1" applyFill="1" applyBorder="1" applyAlignment="1">
      <alignment vertical="center"/>
    </xf>
    <xf numFmtId="4" fontId="26" fillId="33" borderId="36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3" fontId="26" fillId="33" borderId="13" xfId="0" applyNumberFormat="1" applyFont="1" applyFill="1" applyBorder="1" applyAlignment="1">
      <alignment vertical="center"/>
    </xf>
    <xf numFmtId="4" fontId="26" fillId="33" borderId="33" xfId="0" applyNumberFormat="1" applyFont="1" applyFill="1" applyBorder="1" applyAlignment="1">
      <alignment vertical="center"/>
    </xf>
    <xf numFmtId="4" fontId="26" fillId="33" borderId="34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3" fontId="26" fillId="0" borderId="21" xfId="0" applyNumberFormat="1" applyFont="1" applyFill="1" applyBorder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Barème 2001-2002" xfId="50"/>
    <cellStyle name="Normal_Classeur2" xfId="51"/>
    <cellStyle name="Normal_FORMUL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ternet\PP\Calculette%20Internet%20Prestations%20en%20capital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 1997 à 2006"/>
      <sheetName val="IPC 2007 à 2009"/>
      <sheetName val="IPC 2010 f"/>
      <sheetName val="IPC 2010 d"/>
      <sheetName val="IPC dès 2011 f"/>
      <sheetName val="IPC dès 2011"/>
      <sheetName val="IPC dès 2011 d"/>
      <sheetName val="IPC dès 2012"/>
      <sheetName val="IPC dès 2012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showRowColHeaders="0" tabSelected="1" zoomScalePageLayoutView="0" workbookViewId="0" topLeftCell="A1">
      <selection activeCell="C4" sqref="C4:D4"/>
    </sheetView>
  </sheetViews>
  <sheetFormatPr defaultColWidth="11.421875" defaultRowHeight="12.75"/>
  <cols>
    <col min="1" max="1" width="2.00390625" style="2" bestFit="1" customWidth="1"/>
    <col min="2" max="2" width="18.421875" style="2" customWidth="1"/>
    <col min="3" max="3" width="13.7109375" style="2" customWidth="1"/>
    <col min="4" max="4" width="12.140625" style="2" bestFit="1" customWidth="1"/>
    <col min="5" max="5" width="22.28125" style="2" customWidth="1"/>
    <col min="6" max="6" width="21.00390625" style="2" bestFit="1" customWidth="1"/>
    <col min="7" max="7" width="13.7109375" style="2" hidden="1" customWidth="1"/>
    <col min="8" max="8" width="44.00390625" style="2" hidden="1" customWidth="1"/>
    <col min="9" max="9" width="8.8515625" style="2" hidden="1" customWidth="1"/>
    <col min="10" max="12" width="11.421875" style="2" hidden="1" customWidth="1"/>
    <col min="13" max="16384" width="11.421875" style="2" customWidth="1"/>
  </cols>
  <sheetData>
    <row r="1" spans="2:6" ht="33" customHeight="1">
      <c r="B1" s="1" t="s">
        <v>0</v>
      </c>
      <c r="C1" s="1"/>
      <c r="D1" s="1"/>
      <c r="E1" s="1"/>
      <c r="F1" s="1"/>
    </row>
    <row r="2" spans="2:5" s="4" customFormat="1" ht="25.5" customHeight="1">
      <c r="B2" s="3" t="s">
        <v>1</v>
      </c>
      <c r="E2" s="5"/>
    </row>
    <row r="4" spans="2:6" ht="15.75">
      <c r="B4" s="2" t="s">
        <v>2</v>
      </c>
      <c r="C4" s="6">
        <v>0</v>
      </c>
      <c r="D4" s="7"/>
      <c r="E4" s="8"/>
      <c r="F4" s="9" t="s">
        <v>3</v>
      </c>
    </row>
    <row r="5" spans="2:6" ht="6.75" customHeight="1">
      <c r="B5" s="10"/>
      <c r="C5" s="10"/>
      <c r="D5" s="11"/>
      <c r="E5" s="12"/>
      <c r="F5" s="10"/>
    </row>
    <row r="6" ht="6.75" customHeight="1"/>
    <row r="7" ht="15">
      <c r="G7" s="13"/>
    </row>
    <row r="8" spans="5:6" ht="25.5">
      <c r="E8" s="14" t="s">
        <v>4</v>
      </c>
      <c r="F8" s="15" t="s">
        <v>5</v>
      </c>
    </row>
    <row r="9" spans="5:10" ht="15">
      <c r="E9" s="16"/>
      <c r="F9" s="17"/>
      <c r="G9" s="18"/>
      <c r="H9" s="19" t="s">
        <v>6</v>
      </c>
      <c r="I9" s="20"/>
      <c r="J9" s="21"/>
    </row>
    <row r="10" spans="3:10" ht="15">
      <c r="C10" s="2" t="s">
        <v>7</v>
      </c>
      <c r="E10" s="22">
        <f>FLOOR(MAX(($C$4),0),100)</f>
        <v>0</v>
      </c>
      <c r="F10" s="23">
        <f>FLOOR(MAX(($C$4-$H$19),0),100)</f>
        <v>0</v>
      </c>
      <c r="G10" s="18"/>
      <c r="H10" s="24" t="s">
        <v>8</v>
      </c>
      <c r="I10" s="25"/>
      <c r="J10" s="26"/>
    </row>
    <row r="11" spans="3:9" ht="15">
      <c r="C11" s="13" t="s">
        <v>9</v>
      </c>
      <c r="E11" s="27" t="s">
        <v>10</v>
      </c>
      <c r="F11" s="28" t="s">
        <v>10</v>
      </c>
      <c r="H11" s="29" t="s">
        <v>11</v>
      </c>
      <c r="I11" s="30" t="s">
        <v>12</v>
      </c>
    </row>
    <row r="12" spans="2:9" ht="15">
      <c r="B12" s="2" t="s">
        <v>13</v>
      </c>
      <c r="C12" s="31">
        <v>1</v>
      </c>
      <c r="E12" s="32">
        <f>ROUND(H12*20,0)/20</f>
        <v>0</v>
      </c>
      <c r="F12" s="33">
        <f aca="true" t="shared" si="0" ref="E12:F14">ROUND(I12*20,0)/20</f>
        <v>0</v>
      </c>
      <c r="H12" s="34">
        <f>IF(E10&lt;5000,0,IF(E10&lt;=40000,E10*0.02,IF(E10&lt;=80000,800+(E10-40000)*0.03,IF(E10&lt;=130000,2000+(E10-80000)*0.04,IF(E10&lt;=190000,4000+(E10-130000)*0.05,7000+(E10-190000)*0.06)))))</f>
        <v>0</v>
      </c>
      <c r="I12" s="35">
        <f>IF(F10&lt;5000,0,IF(F10&lt;=40000,F10*0.02,IF(F10&lt;=80000,800+(F10-40000)*0.03,IF(F10&lt;=130000,2000+(F10-80000)*0.04,IF(F10&lt;=190000,4000+(F10-130000)*0.05,7000+(F10-190000)*0.06)))))</f>
        <v>0</v>
      </c>
    </row>
    <row r="13" spans="2:9" ht="15">
      <c r="B13" s="2" t="s">
        <v>14</v>
      </c>
      <c r="C13" s="36">
        <v>0</v>
      </c>
      <c r="E13" s="32">
        <f t="shared" si="0"/>
        <v>0</v>
      </c>
      <c r="F13" s="33">
        <f t="shared" si="0"/>
        <v>0</v>
      </c>
      <c r="H13" s="34">
        <f>$E$12*C13</f>
        <v>0</v>
      </c>
      <c r="I13" s="35">
        <f>$F$12*C13</f>
        <v>0</v>
      </c>
    </row>
    <row r="14" spans="2:9" ht="15">
      <c r="B14" s="2" t="s">
        <v>15</v>
      </c>
      <c r="C14" s="36">
        <v>0</v>
      </c>
      <c r="E14" s="32">
        <f t="shared" si="0"/>
        <v>0</v>
      </c>
      <c r="F14" s="33">
        <f t="shared" si="0"/>
        <v>0</v>
      </c>
      <c r="H14" s="37">
        <f>$E$12*C14</f>
        <v>0</v>
      </c>
      <c r="I14" s="38">
        <f>$F$12*C14</f>
        <v>0</v>
      </c>
    </row>
    <row r="15" spans="3:10" ht="7.5" customHeight="1">
      <c r="C15" s="39"/>
      <c r="E15" s="40"/>
      <c r="F15" s="41"/>
      <c r="G15" s="42"/>
      <c r="H15" s="42"/>
      <c r="J15" s="43"/>
    </row>
    <row r="16" spans="5:8" ht="7.5" customHeight="1">
      <c r="E16" s="32"/>
      <c r="F16" s="28"/>
      <c r="H16" s="42"/>
    </row>
    <row r="17" spans="2:8" ht="15">
      <c r="B17" s="44" t="s">
        <v>16</v>
      </c>
      <c r="D17" s="45" t="s">
        <v>17</v>
      </c>
      <c r="E17" s="46">
        <f>SUM(E12:E14)</f>
        <v>0</v>
      </c>
      <c r="F17" s="47">
        <f>SUM(F12:F14)</f>
        <v>0</v>
      </c>
      <c r="H17" s="42"/>
    </row>
    <row r="18" spans="2:11" ht="15">
      <c r="B18" s="18"/>
      <c r="C18" s="18"/>
      <c r="D18" s="48"/>
      <c r="E18" s="46"/>
      <c r="F18" s="28"/>
      <c r="H18" s="16" t="s">
        <v>18</v>
      </c>
      <c r="I18" s="49"/>
      <c r="J18" s="49"/>
      <c r="K18" s="50"/>
    </row>
    <row r="19" spans="2:11" ht="15">
      <c r="B19" s="18"/>
      <c r="C19" s="18"/>
      <c r="D19" s="48"/>
      <c r="E19" s="46"/>
      <c r="F19" s="28"/>
      <c r="H19" s="51">
        <v>5000</v>
      </c>
      <c r="I19" s="52"/>
      <c r="J19" s="52"/>
      <c r="K19" s="53"/>
    </row>
    <row r="20" spans="2:6" ht="15">
      <c r="B20" s="54" t="s">
        <v>19</v>
      </c>
      <c r="D20" s="45"/>
      <c r="E20" s="27"/>
      <c r="F20" s="28"/>
    </row>
    <row r="21" spans="3:6" ht="15">
      <c r="C21" s="2" t="s">
        <v>7</v>
      </c>
      <c r="D21" s="45"/>
      <c r="E21" s="55">
        <f>FLOOR(C4,100)</f>
        <v>0</v>
      </c>
      <c r="F21" s="56">
        <f>FLOOR(C4,100)</f>
        <v>0</v>
      </c>
    </row>
    <row r="22" spans="1:6" ht="15">
      <c r="A22" s="57"/>
      <c r="B22" s="58"/>
      <c r="D22" s="45" t="s">
        <v>20</v>
      </c>
      <c r="E22" s="59" t="e">
        <f>E24/E21</f>
        <v>#DIV/0!</v>
      </c>
      <c r="F22" s="60" t="e">
        <f>F24/F21</f>
        <v>#DIV/0!</v>
      </c>
    </row>
    <row r="23" spans="1:6" ht="15">
      <c r="A23" s="18"/>
      <c r="B23" s="18"/>
      <c r="C23" s="18"/>
      <c r="D23" s="48"/>
      <c r="E23" s="27" t="s">
        <v>10</v>
      </c>
      <c r="F23" s="28" t="s">
        <v>10</v>
      </c>
    </row>
    <row r="24" spans="1:6" ht="15">
      <c r="A24" s="18"/>
      <c r="B24" s="18"/>
      <c r="D24" s="45" t="s">
        <v>21</v>
      </c>
      <c r="E24" s="61">
        <f>ROUND(FLOOR(VLOOKUP(FLOOR(E21,100),$B$38:$D$49,2)+(FLOOR(E21,100)-VLOOKUP(FLOOR(E21,100),$B$38:$D$49,1))/100*VLOOKUP(FLOOR(E21,100),$B$38:$D$49,3),0.05)/5*20,0)/20</f>
        <v>0</v>
      </c>
      <c r="F24" s="62">
        <f>FLOOR(VLOOKUP(FLOOR(F21,100),$B$54:$D$69,2)+(FLOOR(F21,100)-VLOOKUP(FLOOR(F21,100),$B$54:$D$69,1))/100*VLOOKUP(FLOOR(F21,100),$B$54:$D$69,3),0.05)/5</f>
        <v>0</v>
      </c>
    </row>
    <row r="25" spans="1:6" ht="7.5" customHeight="1">
      <c r="A25" s="18"/>
      <c r="B25" s="18"/>
      <c r="E25" s="63"/>
      <c r="F25" s="64"/>
    </row>
    <row r="26" spans="1:6" ht="25.5" customHeight="1" thickBot="1">
      <c r="A26" s="18"/>
      <c r="B26" s="65" t="s">
        <v>22</v>
      </c>
      <c r="E26" s="66">
        <f>SUM(E17,E24)</f>
        <v>0</v>
      </c>
      <c r="F26" s="67">
        <f>SUM(F17,F24)</f>
        <v>0</v>
      </c>
    </row>
    <row r="27" spans="1:6" ht="15.75" thickTop="1">
      <c r="A27" s="18"/>
      <c r="B27" s="18"/>
      <c r="C27" s="18"/>
      <c r="D27" s="18"/>
      <c r="E27" s="48"/>
      <c r="F27" s="68"/>
    </row>
    <row r="28" ht="15" hidden="1">
      <c r="B28" s="69" t="str">
        <f ca="1">CELL("nomfichier")</f>
        <v>C:\Documents and Settings\castellaf\Desktop\[pc_12_f.xls]IPC dès 2012</v>
      </c>
    </row>
    <row r="29" ht="15" hidden="1"/>
    <row r="30" ht="15" hidden="1"/>
    <row r="31" ht="15" hidden="1"/>
    <row r="32" ht="15" hidden="1"/>
    <row r="33" ht="15" hidden="1">
      <c r="B33" s="2" t="s">
        <v>23</v>
      </c>
    </row>
    <row r="34" spans="2:7" ht="15.75" hidden="1">
      <c r="B34" s="70" t="s">
        <v>24</v>
      </c>
      <c r="C34" s="70"/>
      <c r="D34" s="70"/>
      <c r="E34" s="71"/>
      <c r="F34" s="71"/>
      <c r="G34" s="71"/>
    </row>
    <row r="35" spans="2:7" ht="15.75" hidden="1">
      <c r="B35" s="72" t="s">
        <v>25</v>
      </c>
      <c r="C35" s="73"/>
      <c r="D35" s="74"/>
      <c r="E35" s="75"/>
      <c r="F35" s="75"/>
      <c r="G35" s="75"/>
    </row>
    <row r="36" spans="2:7" ht="15.75" hidden="1">
      <c r="B36" s="76" t="s">
        <v>26</v>
      </c>
      <c r="C36" s="77" t="s">
        <v>27</v>
      </c>
      <c r="D36" s="78" t="s">
        <v>28</v>
      </c>
      <c r="E36" s="75"/>
      <c r="F36" s="75"/>
      <c r="G36" s="75"/>
    </row>
    <row r="37" spans="2:7" ht="15.75" hidden="1">
      <c r="B37" s="79"/>
      <c r="C37" s="80" t="s">
        <v>29</v>
      </c>
      <c r="D37" s="81" t="s">
        <v>30</v>
      </c>
      <c r="E37" s="75"/>
      <c r="F37" s="75"/>
      <c r="G37" s="75"/>
    </row>
    <row r="38" spans="2:7" ht="15.75" hidden="1">
      <c r="B38" s="82">
        <v>0</v>
      </c>
      <c r="C38" s="83">
        <v>0</v>
      </c>
      <c r="D38" s="84">
        <v>0</v>
      </c>
      <c r="E38" s="85"/>
      <c r="F38" s="85"/>
      <c r="G38" s="85"/>
    </row>
    <row r="39" spans="2:7" ht="15.75" hidden="1">
      <c r="B39" s="82">
        <v>17800</v>
      </c>
      <c r="C39" s="83">
        <v>25.41</v>
      </c>
      <c r="D39" s="84">
        <v>0.77</v>
      </c>
      <c r="E39" s="85"/>
      <c r="F39" s="85"/>
      <c r="G39" s="85"/>
    </row>
    <row r="40" spans="2:7" ht="15.75" hidden="1">
      <c r="B40" s="82">
        <v>31600</v>
      </c>
      <c r="C40" s="83">
        <v>131.65</v>
      </c>
      <c r="D40" s="84">
        <v>0.88</v>
      </c>
      <c r="E40" s="85"/>
      <c r="F40" s="85"/>
      <c r="G40" s="85"/>
    </row>
    <row r="41" spans="2:7" ht="15.75" hidden="1">
      <c r="B41" s="82">
        <v>41400</v>
      </c>
      <c r="C41" s="83">
        <v>217.9</v>
      </c>
      <c r="D41" s="84">
        <v>2.64</v>
      </c>
      <c r="E41" s="85"/>
      <c r="F41" s="85"/>
      <c r="G41" s="85"/>
    </row>
    <row r="42" spans="2:7" ht="15.75" hidden="1">
      <c r="B42" s="82">
        <v>55200</v>
      </c>
      <c r="C42" s="83">
        <v>582.2</v>
      </c>
      <c r="D42" s="84">
        <v>2.97</v>
      </c>
      <c r="E42" s="85"/>
      <c r="F42" s="85"/>
      <c r="G42" s="85"/>
    </row>
    <row r="43" spans="2:7" ht="15.75" hidden="1">
      <c r="B43" s="82">
        <v>72500</v>
      </c>
      <c r="C43" s="83">
        <v>1096</v>
      </c>
      <c r="D43" s="84">
        <v>5.94</v>
      </c>
      <c r="E43" s="85"/>
      <c r="F43" s="85"/>
      <c r="G43" s="85"/>
    </row>
    <row r="44" spans="2:7" ht="15.75" hidden="1">
      <c r="B44" s="82">
        <v>78100</v>
      </c>
      <c r="C44" s="83">
        <v>1428.6</v>
      </c>
      <c r="D44" s="84">
        <v>6.6</v>
      </c>
      <c r="E44" s="85"/>
      <c r="F44" s="85"/>
      <c r="G44" s="85"/>
    </row>
    <row r="45" spans="2:7" ht="15.75" hidden="1">
      <c r="B45" s="82">
        <v>103600</v>
      </c>
      <c r="C45" s="83">
        <v>3111.6</v>
      </c>
      <c r="D45" s="84">
        <v>8.8</v>
      </c>
      <c r="E45" s="85"/>
      <c r="F45" s="85"/>
      <c r="G45" s="85"/>
    </row>
    <row r="46" spans="2:7" ht="15.75" hidden="1">
      <c r="B46" s="82">
        <v>134600</v>
      </c>
      <c r="C46" s="83">
        <v>5839.6</v>
      </c>
      <c r="D46" s="84">
        <v>11</v>
      </c>
      <c r="E46" s="85"/>
      <c r="F46" s="85"/>
      <c r="G46" s="85"/>
    </row>
    <row r="47" spans="2:7" ht="15.75" hidden="1">
      <c r="B47" s="82">
        <v>176000</v>
      </c>
      <c r="C47" s="83">
        <v>10393.6</v>
      </c>
      <c r="D47" s="84">
        <v>13.2</v>
      </c>
      <c r="E47" s="85"/>
      <c r="F47" s="85"/>
      <c r="G47" s="85"/>
    </row>
    <row r="48" spans="2:7" ht="15.75" hidden="1">
      <c r="B48" s="82">
        <v>755200</v>
      </c>
      <c r="C48" s="83">
        <v>86848</v>
      </c>
      <c r="D48" s="84">
        <v>11.5</v>
      </c>
      <c r="E48" s="85"/>
      <c r="F48" s="85"/>
      <c r="G48" s="85"/>
    </row>
    <row r="49" spans="2:7" ht="15.75" hidden="1">
      <c r="B49" s="86"/>
      <c r="C49" s="87"/>
      <c r="D49" s="88"/>
      <c r="E49" s="85"/>
      <c r="F49" s="85"/>
      <c r="G49" s="85"/>
    </row>
    <row r="50" spans="2:7" ht="15.75" hidden="1">
      <c r="B50" s="89"/>
      <c r="C50" s="89"/>
      <c r="D50" s="89"/>
      <c r="E50" s="75"/>
      <c r="F50" s="75"/>
      <c r="G50" s="75"/>
    </row>
    <row r="51" spans="2:7" ht="15.75" hidden="1">
      <c r="B51" s="72" t="s">
        <v>31</v>
      </c>
      <c r="C51" s="73"/>
      <c r="D51" s="74"/>
      <c r="E51" s="75"/>
      <c r="F51" s="75"/>
      <c r="G51" s="75"/>
    </row>
    <row r="52" spans="2:7" ht="15.75" hidden="1">
      <c r="B52" s="76" t="s">
        <v>26</v>
      </c>
      <c r="C52" s="77" t="s">
        <v>27</v>
      </c>
      <c r="D52" s="78" t="s">
        <v>28</v>
      </c>
      <c r="E52" s="75"/>
      <c r="F52" s="75"/>
      <c r="G52" s="75"/>
    </row>
    <row r="53" spans="2:7" ht="15.75" hidden="1">
      <c r="B53" s="79"/>
      <c r="C53" s="80" t="s">
        <v>29</v>
      </c>
      <c r="D53" s="81" t="s">
        <v>30</v>
      </c>
      <c r="E53" s="75"/>
      <c r="F53" s="75"/>
      <c r="G53" s="75"/>
    </row>
    <row r="54" spans="2:7" ht="15.75" hidden="1">
      <c r="B54" s="82">
        <v>0</v>
      </c>
      <c r="C54" s="83">
        <v>0</v>
      </c>
      <c r="D54" s="84">
        <v>0</v>
      </c>
      <c r="E54" s="90"/>
      <c r="F54" s="85"/>
      <c r="G54" s="85"/>
    </row>
    <row r="55" spans="2:7" ht="15.75" hidden="1">
      <c r="B55" s="82">
        <v>30800</v>
      </c>
      <c r="C55" s="83">
        <v>25</v>
      </c>
      <c r="D55" s="84">
        <v>1</v>
      </c>
      <c r="E55" s="90"/>
      <c r="F55" s="85"/>
      <c r="G55" s="85"/>
    </row>
    <row r="56" spans="2:7" ht="15.75" hidden="1">
      <c r="B56" s="82">
        <v>50900</v>
      </c>
      <c r="C56" s="83">
        <v>226</v>
      </c>
      <c r="D56" s="84">
        <v>2</v>
      </c>
      <c r="E56" s="90"/>
      <c r="F56" s="85"/>
      <c r="G56" s="85"/>
    </row>
    <row r="57" spans="2:7" ht="15.75" hidden="1">
      <c r="B57" s="82">
        <v>58400</v>
      </c>
      <c r="C57" s="83">
        <v>376</v>
      </c>
      <c r="D57" s="84">
        <v>3</v>
      </c>
      <c r="E57" s="90"/>
      <c r="F57" s="85"/>
      <c r="G57" s="85"/>
    </row>
    <row r="58" spans="2:7" ht="15.75" hidden="1">
      <c r="B58" s="82">
        <v>75300</v>
      </c>
      <c r="C58" s="83">
        <v>883</v>
      </c>
      <c r="D58" s="84">
        <v>4</v>
      </c>
      <c r="E58" s="90"/>
      <c r="F58" s="85"/>
      <c r="G58" s="85"/>
    </row>
    <row r="59" spans="2:7" ht="15.75" hidden="1">
      <c r="B59" s="82">
        <v>90300</v>
      </c>
      <c r="C59" s="83">
        <v>1483</v>
      </c>
      <c r="D59" s="84">
        <v>5</v>
      </c>
      <c r="E59" s="90"/>
      <c r="F59" s="85"/>
      <c r="G59" s="85"/>
    </row>
    <row r="60" spans="2:7" ht="15.75" hidden="1">
      <c r="B60" s="82">
        <v>103400</v>
      </c>
      <c r="C60" s="83">
        <v>2138</v>
      </c>
      <c r="D60" s="84">
        <v>6</v>
      </c>
      <c r="E60" s="90"/>
      <c r="F60" s="85"/>
      <c r="G60" s="85"/>
    </row>
    <row r="61" spans="2:7" ht="15.75" hidden="1">
      <c r="B61" s="82">
        <v>114700</v>
      </c>
      <c r="C61" s="83">
        <v>2816</v>
      </c>
      <c r="D61" s="84">
        <v>7</v>
      </c>
      <c r="E61" s="90"/>
      <c r="F61" s="85"/>
      <c r="G61" s="85"/>
    </row>
    <row r="62" spans="2:7" ht="15.75" hidden="1">
      <c r="B62" s="82">
        <v>124200</v>
      </c>
      <c r="C62" s="83">
        <v>3481</v>
      </c>
      <c r="D62" s="84">
        <v>8</v>
      </c>
      <c r="E62" s="90"/>
      <c r="F62" s="85"/>
      <c r="G62" s="85"/>
    </row>
    <row r="63" spans="2:7" ht="15.75" hidden="1">
      <c r="B63" s="82">
        <v>131700</v>
      </c>
      <c r="C63" s="83">
        <v>4081</v>
      </c>
      <c r="D63" s="84">
        <v>9</v>
      </c>
      <c r="E63" s="90"/>
      <c r="F63" s="85"/>
      <c r="G63" s="85"/>
    </row>
    <row r="64" spans="2:7" ht="15.75" hidden="1">
      <c r="B64" s="82">
        <v>137300</v>
      </c>
      <c r="C64" s="83">
        <v>4585</v>
      </c>
      <c r="D64" s="84">
        <v>10</v>
      </c>
      <c r="E64" s="90"/>
      <c r="F64" s="85"/>
      <c r="G64" s="85"/>
    </row>
    <row r="65" spans="2:7" ht="15.75" hidden="1">
      <c r="B65" s="82">
        <v>141200</v>
      </c>
      <c r="C65" s="83">
        <v>4975</v>
      </c>
      <c r="D65" s="84">
        <v>11</v>
      </c>
      <c r="E65" s="90"/>
      <c r="F65" s="85"/>
      <c r="G65" s="85"/>
    </row>
    <row r="66" spans="2:7" ht="15.75" hidden="1">
      <c r="B66" s="82">
        <v>143100</v>
      </c>
      <c r="C66" s="83">
        <v>5184</v>
      </c>
      <c r="D66" s="84">
        <v>12</v>
      </c>
      <c r="E66" s="90"/>
      <c r="F66" s="85"/>
      <c r="G66" s="85"/>
    </row>
    <row r="67" spans="2:7" ht="15.75" hidden="1">
      <c r="B67" s="82">
        <v>145000</v>
      </c>
      <c r="C67" s="83">
        <v>5412</v>
      </c>
      <c r="D67" s="84">
        <v>13</v>
      </c>
      <c r="E67" s="90"/>
      <c r="F67" s="85"/>
      <c r="G67" s="85"/>
    </row>
    <row r="68" spans="2:7" ht="15.75" hidden="1">
      <c r="B68" s="82">
        <v>895900</v>
      </c>
      <c r="C68" s="83">
        <v>103028.5</v>
      </c>
      <c r="D68" s="84">
        <v>11.5</v>
      </c>
      <c r="E68" s="90"/>
      <c r="F68" s="85"/>
      <c r="G68" s="85"/>
    </row>
    <row r="69" spans="2:7" ht="15.75" hidden="1">
      <c r="B69" s="86"/>
      <c r="C69" s="87"/>
      <c r="D69" s="88"/>
      <c r="E69" s="90"/>
      <c r="F69" s="85"/>
      <c r="G69" s="85"/>
    </row>
    <row r="70" spans="2:7" ht="15.75" hidden="1">
      <c r="B70" s="89"/>
      <c r="C70" s="89"/>
      <c r="D70" s="89"/>
      <c r="E70" s="75"/>
      <c r="F70" s="75"/>
      <c r="G70" s="75"/>
    </row>
    <row r="71" spans="5:7" ht="15">
      <c r="E71" s="75"/>
      <c r="F71" s="75"/>
      <c r="G71" s="75"/>
    </row>
    <row r="72" spans="5:7" ht="15">
      <c r="E72" s="75"/>
      <c r="F72" s="75"/>
      <c r="G72" s="75"/>
    </row>
    <row r="73" spans="5:7" ht="15">
      <c r="E73" s="75"/>
      <c r="F73" s="75"/>
      <c r="G73" s="75"/>
    </row>
    <row r="74" spans="5:7" ht="15">
      <c r="E74" s="75"/>
      <c r="F74" s="75"/>
      <c r="G74" s="75"/>
    </row>
    <row r="75" spans="5:7" ht="15">
      <c r="E75" s="75"/>
      <c r="F75" s="75"/>
      <c r="G75" s="75"/>
    </row>
  </sheetData>
  <sheetProtection password="DACD" sheet="1" objects="1" scenarios="1" selectLockedCells="1"/>
  <mergeCells count="6">
    <mergeCell ref="B1:F1"/>
    <mergeCell ref="C4:D4"/>
    <mergeCell ref="H9:I9"/>
    <mergeCell ref="H10:I10"/>
    <mergeCell ref="B34:D34"/>
    <mergeCell ref="E34:G34"/>
  </mergeCells>
  <printOptions/>
  <pageMargins left="0.5118110236220472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Etat de Fribourg</dc:creator>
  <cp:keywords/>
  <dc:description/>
  <cp:lastModifiedBy>Etat de Fribourg</cp:lastModifiedBy>
  <dcterms:created xsi:type="dcterms:W3CDTF">2011-11-15T07:55:31Z</dcterms:created>
  <dcterms:modified xsi:type="dcterms:W3CDTF">2011-11-15T07:57:21Z</dcterms:modified>
  <cp:category/>
  <cp:version/>
  <cp:contentType/>
  <cp:contentStatus/>
</cp:coreProperties>
</file>