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RichonT01\Documents\"/>
    </mc:Choice>
  </mc:AlternateContent>
  <xr:revisionPtr revIDLastSave="0" documentId="8_{A0AA1160-39DC-4945-98F3-1D83108F9CAE}" xr6:coauthVersionLast="47" xr6:coauthVersionMax="47" xr10:uidLastSave="{00000000-0000-0000-0000-000000000000}"/>
  <workbookProtection workbookAlgorithmName="SHA-512" workbookHashValue="lQONEFddBGpZtGjmV2dvUq4QFYY1/kO0UYaIAtPQsvpf8c/GXXgyLdvvcJOHSTu0aUktNdkJ5R5mkow/aO0rEQ==" workbookSaltValue="Lsz1vWv/6yAGp5v6J57awA==" workbookSpinCount="100000" lockStructure="1"/>
  <bookViews>
    <workbookView xWindow="-120" yWindow="-120" windowWidth="29040" windowHeight="15720" activeTab="1" xr2:uid="{00000000-000D-0000-FFFF-FFFF00000000}"/>
  </bookViews>
  <sheets>
    <sheet name="Instructions" sheetId="2" r:id="rId1"/>
    <sheet name="Formulaire Canton" sheetId="3" r:id="rId2"/>
    <sheet name="Formulaire Confédération" sheetId="7" state="hidden" r:id="rId3"/>
    <sheet name="Macro" sheetId="5" state="hidden" r:id="rId4"/>
    <sheet name="Données" sheetId="4" state="hidden" r:id="rId5"/>
    <sheet name="Tableau" sheetId="1" r:id="rId6"/>
  </sheets>
  <definedNames>
    <definedName name="_xlnm._FilterDatabase" localSheetId="5" hidden="1">Tableau!#REF!</definedName>
    <definedName name="_xlnm.Print_Titles" localSheetId="0">Instructions!$1:$1</definedName>
    <definedName name="_xlnm.Print_Titles" localSheetId="5">Tableau!$1:$12</definedName>
    <definedName name="_xlnm.Print_Area" localSheetId="1">'Formulaire Canton'!$A$1:$D$51</definedName>
    <definedName name="_xlnm.Print_Area" localSheetId="2">'Formulaire Confédération'!$A$1:$D$51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 l="1"/>
  <c r="B30" i="7" l="1"/>
  <c r="A2" i="7"/>
  <c r="F31" i="2"/>
  <c r="D2" i="7"/>
  <c r="C33" i="7"/>
  <c r="C32" i="7"/>
  <c r="C33" i="3"/>
  <c r="C32" i="3"/>
  <c r="C31" i="3"/>
  <c r="C30" i="3"/>
  <c r="D1" i="3"/>
  <c r="A48" i="7" l="1"/>
  <c r="D2" i="2" l="1"/>
  <c r="F2" i="2"/>
  <c r="H2" i="2"/>
  <c r="B2" i="2"/>
  <c r="C4" i="1" l="1"/>
  <c r="C3" i="1"/>
  <c r="B28" i="3"/>
  <c r="B14" i="7" l="1"/>
  <c r="B12" i="7"/>
  <c r="B9" i="7"/>
  <c r="B8" i="7"/>
  <c r="D16" i="7"/>
  <c r="C16" i="7"/>
  <c r="D15" i="7"/>
  <c r="C15" i="7"/>
  <c r="D14" i="7"/>
  <c r="C14" i="7"/>
  <c r="D13" i="7"/>
  <c r="C13" i="7"/>
  <c r="D12" i="7"/>
  <c r="C12" i="7"/>
  <c r="D11" i="7"/>
  <c r="C11" i="7"/>
  <c r="D10" i="7"/>
  <c r="C10" i="7"/>
  <c r="D9" i="7"/>
  <c r="C9" i="7"/>
  <c r="D8" i="7"/>
  <c r="C8" i="7"/>
  <c r="D7" i="7"/>
  <c r="C7" i="7"/>
  <c r="D18" i="7"/>
  <c r="C18" i="7"/>
  <c r="D21" i="7"/>
  <c r="C21" i="7"/>
  <c r="D20" i="7"/>
  <c r="C20" i="7"/>
  <c r="D26" i="7"/>
  <c r="C26" i="7"/>
  <c r="D25" i="7"/>
  <c r="C25" i="7"/>
  <c r="D24" i="7"/>
  <c r="C24" i="7"/>
  <c r="D22" i="7"/>
  <c r="C22" i="7"/>
  <c r="D39" i="7"/>
  <c r="C39" i="7"/>
  <c r="D49" i="7"/>
  <c r="D47" i="7"/>
  <c r="C47" i="7"/>
  <c r="D46" i="7"/>
  <c r="C46" i="7"/>
  <c r="C49" i="7"/>
  <c r="C8" i="1" l="1"/>
  <c r="B29" i="3" s="1"/>
  <c r="C1" i="1"/>
  <c r="M18" i="5"/>
  <c r="L18" i="5"/>
  <c r="A18" i="5"/>
  <c r="AI15" i="5"/>
  <c r="AH15" i="5"/>
  <c r="AF15" i="5"/>
  <c r="AE15" i="5"/>
  <c r="AC15" i="5"/>
  <c r="AA15" i="5"/>
  <c r="T15" i="5"/>
  <c r="P15" i="5"/>
  <c r="D15" i="5"/>
  <c r="C15" i="5"/>
  <c r="A15" i="5"/>
  <c r="AP12" i="5"/>
  <c r="AO12" i="5"/>
  <c r="AL12" i="5"/>
  <c r="AK12" i="5"/>
  <c r="AI12" i="5"/>
  <c r="AH12" i="5"/>
  <c r="AG12" i="5"/>
  <c r="AC12" i="5"/>
  <c r="AB12" i="5"/>
  <c r="W12" i="5"/>
  <c r="P12" i="5"/>
  <c r="D12" i="5"/>
  <c r="A12" i="5"/>
  <c r="AD9" i="5"/>
  <c r="AC9" i="5"/>
  <c r="M9" i="5"/>
  <c r="L9" i="5"/>
  <c r="D9" i="5"/>
  <c r="B9" i="5"/>
  <c r="A9" i="5"/>
  <c r="AQ6" i="5"/>
  <c r="AP6" i="5"/>
  <c r="AO6" i="5"/>
  <c r="AN6" i="5"/>
  <c r="AM6" i="5"/>
  <c r="AL6" i="5"/>
  <c r="AK6" i="5"/>
  <c r="AJ6" i="5"/>
  <c r="AI6" i="5"/>
  <c r="AH6" i="5"/>
  <c r="AG6" i="5"/>
  <c r="AF6" i="5"/>
  <c r="AE6" i="5"/>
  <c r="AD6" i="5"/>
  <c r="AC6" i="5"/>
  <c r="AB6" i="5"/>
  <c r="AA6" i="5"/>
  <c r="Z6" i="5"/>
  <c r="X6" i="5"/>
  <c r="W6" i="5"/>
  <c r="V6" i="5"/>
  <c r="T6" i="5"/>
  <c r="S6" i="5"/>
  <c r="P6" i="5"/>
  <c r="E6" i="5"/>
  <c r="D6" i="5"/>
  <c r="C6" i="5"/>
  <c r="A6" i="5"/>
  <c r="AQ3" i="5"/>
  <c r="AP3" i="5"/>
  <c r="AO3" i="5"/>
  <c r="AN3" i="5"/>
  <c r="AM3" i="5"/>
  <c r="AL3" i="5"/>
  <c r="AK3" i="5"/>
  <c r="AJ3" i="5"/>
  <c r="AI3" i="5"/>
  <c r="AH3" i="5"/>
  <c r="AG3" i="5"/>
  <c r="AF3" i="5"/>
  <c r="AE3" i="5"/>
  <c r="AD3" i="5"/>
  <c r="AC3" i="5"/>
  <c r="AB3" i="5"/>
  <c r="AA3" i="5"/>
  <c r="Z3" i="5"/>
  <c r="X3" i="5"/>
  <c r="W3" i="5"/>
  <c r="V3" i="5"/>
  <c r="S3" i="5"/>
  <c r="P3" i="5"/>
  <c r="E3" i="5"/>
  <c r="D3" i="5"/>
  <c r="C3" i="5"/>
  <c r="A3" i="5"/>
  <c r="J15" i="5"/>
  <c r="F15" i="5"/>
  <c r="J12" i="5"/>
  <c r="F12" i="5"/>
  <c r="E15" i="5"/>
  <c r="D51" i="7"/>
  <c r="C51" i="7"/>
  <c r="D50" i="7"/>
  <c r="C50" i="7"/>
  <c r="B18" i="5"/>
  <c r="C12" i="5"/>
  <c r="S12" i="5"/>
  <c r="AG15" i="5"/>
  <c r="AF12" i="5"/>
  <c r="AE12" i="5"/>
  <c r="AD15" i="5"/>
  <c r="AD18" i="5"/>
  <c r="AC18" i="5"/>
  <c r="AQ12" i="5"/>
  <c r="AP15" i="5"/>
  <c r="AO15" i="5"/>
  <c r="AN12" i="5"/>
  <c r="AM12" i="5"/>
  <c r="AL15" i="5"/>
  <c r="AK15" i="5"/>
  <c r="AJ12" i="5"/>
  <c r="AA12" i="5"/>
  <c r="Z12" i="5"/>
  <c r="X15" i="5"/>
  <c r="W15" i="5"/>
  <c r="AB15" i="5"/>
  <c r="V12" i="5"/>
  <c r="C31" i="7"/>
  <c r="C30" i="7"/>
  <c r="B28" i="7"/>
  <c r="J3" i="5"/>
  <c r="F3" i="5"/>
  <c r="J6" i="5"/>
  <c r="F6" i="5"/>
  <c r="Z15" i="5"/>
  <c r="AM15" i="5"/>
  <c r="X12" i="5"/>
  <c r="V15" i="5"/>
  <c r="AJ15" i="5"/>
  <c r="AN15" i="5"/>
  <c r="S15" i="5"/>
  <c r="AD12" i="5"/>
  <c r="E12" i="5"/>
  <c r="I218" i="1"/>
  <c r="H218" i="1"/>
  <c r="D1" i="7"/>
  <c r="F1" i="2"/>
  <c r="I210" i="1"/>
  <c r="G210" i="1"/>
  <c r="H210" i="1"/>
  <c r="I182" i="1"/>
  <c r="H182" i="1"/>
  <c r="G184" i="1" s="1"/>
  <c r="G182" i="1"/>
  <c r="A5" i="1"/>
  <c r="A1" i="1"/>
  <c r="H1" i="2"/>
  <c r="E182" i="1"/>
  <c r="F182" i="1"/>
  <c r="D182" i="1"/>
  <c r="E210" i="1"/>
  <c r="F210" i="1"/>
  <c r="D210" i="1"/>
  <c r="F218" i="1"/>
  <c r="E218" i="1"/>
  <c r="D184" i="1" l="1"/>
  <c r="D185" i="1" s="1"/>
  <c r="F185" i="1" s="1"/>
  <c r="E186" i="1" s="1"/>
  <c r="E187" i="1" s="1"/>
  <c r="F211" i="1" s="1"/>
  <c r="E213" i="1" s="1"/>
  <c r="E214" i="1" s="1"/>
  <c r="E216" i="1" s="1"/>
  <c r="E222" i="1" s="1"/>
  <c r="E224" i="1" s="1"/>
  <c r="G216" i="1"/>
  <c r="D216" i="1"/>
  <c r="D224" i="1" s="1"/>
  <c r="D28" i="7" s="1"/>
  <c r="B29" i="7"/>
  <c r="B34" i="7" s="1"/>
  <c r="B34" i="3"/>
  <c r="M6" i="5" s="1"/>
  <c r="D18" i="5"/>
  <c r="I12" i="5"/>
  <c r="I15" i="5"/>
  <c r="I3" i="5"/>
  <c r="I6" i="5"/>
  <c r="G185" i="1"/>
  <c r="I185" i="1" s="1"/>
  <c r="H186" i="1" s="1"/>
  <c r="H187" i="1" s="1"/>
  <c r="I211" i="1" s="1"/>
  <c r="H213" i="1" s="1"/>
  <c r="H214" i="1" s="1"/>
  <c r="H216" i="1" s="1"/>
  <c r="H222" i="1" s="1"/>
  <c r="AQ15" i="5"/>
  <c r="C29" i="7" l="1"/>
  <c r="C34" i="7" s="1"/>
  <c r="D29" i="7"/>
  <c r="C28" i="3"/>
  <c r="G3" i="5" s="1"/>
  <c r="D28" i="3"/>
  <c r="E9" i="5" s="1"/>
  <c r="M12" i="5"/>
  <c r="C28" i="7"/>
  <c r="G15" i="5" s="1"/>
  <c r="C29" i="3"/>
  <c r="K6" i="5" s="1"/>
  <c r="E18" i="5"/>
  <c r="M3" i="5"/>
  <c r="M15" i="5"/>
  <c r="N15" i="5"/>
  <c r="I216" i="1"/>
  <c r="F216" i="1"/>
  <c r="K15" i="5" l="1"/>
  <c r="D29" i="3"/>
  <c r="G6" i="5"/>
  <c r="E34" i="7"/>
  <c r="F34" i="7" s="1"/>
  <c r="G34" i="7" s="1"/>
  <c r="D34" i="7"/>
  <c r="D37" i="7" s="1"/>
  <c r="C34" i="3"/>
  <c r="N6" i="5" s="1"/>
  <c r="G12" i="5"/>
  <c r="E34" i="3" l="1"/>
  <c r="F34" i="3" s="1"/>
  <c r="G34" i="3" s="1"/>
  <c r="D220" i="1" s="1"/>
  <c r="D34" i="3"/>
  <c r="G9" i="5"/>
  <c r="H18" i="5"/>
  <c r="G18" i="5"/>
  <c r="D37" i="3" l="1"/>
  <c r="H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C1" authorId="0" shapeId="0" xr:uid="{00000000-0006-0000-0100-000001000000}">
      <text>
        <r>
          <rPr>
            <sz val="9"/>
            <color rgb="FF000000"/>
            <rFont val="Tahoma"/>
            <family val="2"/>
          </rPr>
          <t>No dossier attribué par secrétariat selon année et date d'arrivée</t>
        </r>
      </text>
    </comment>
    <comment ref="D1" authorId="0" shapeId="0" xr:uid="{00000000-0006-0000-0100-000002000000}">
      <text>
        <r>
          <rPr>
            <sz val="9"/>
            <color rgb="FF000000"/>
            <rFont val="Tahoma"/>
            <family val="2"/>
          </rPr>
          <t>Date de recéption de la demande reporté de C38</t>
        </r>
      </text>
    </comment>
    <comment ref="B28" authorId="0" shapeId="0" xr:uid="{00000000-0006-0000-0100-000003000000}">
      <text>
        <r>
          <rPr>
            <sz val="9"/>
            <color rgb="FF000000"/>
            <rFont val="Tahoma"/>
            <family val="2"/>
          </rPr>
          <t>Montant reporté du volet "Tableau" (cases C6)</t>
        </r>
      </text>
    </comment>
    <comment ref="C28" authorId="0" shapeId="0" xr:uid="{00000000-0006-0000-0100-000004000000}">
      <text>
        <r>
          <rPr>
            <sz val="9"/>
            <color rgb="FF000000"/>
            <rFont val="Tahoma"/>
            <family val="2"/>
          </rPr>
          <t>Montant reporté du volet "Tableau" (cases C215)</t>
        </r>
      </text>
    </comment>
    <comment ref="D28" authorId="0" shapeId="0" xr:uid="{00000000-0006-0000-0100-000005000000}">
      <text>
        <r>
          <rPr>
            <sz val="9"/>
            <color rgb="FF000000"/>
            <rFont val="Tahoma"/>
            <family val="2"/>
          </rPr>
          <t>Montant reporté du volet "Tableau" (cases D223 si acompte ou G215 si paiement final)</t>
        </r>
      </text>
    </comment>
    <comment ref="B29" authorId="0" shapeId="0" xr:uid="{00000000-0006-0000-0100-000006000000}">
      <text>
        <r>
          <rPr>
            <sz val="9"/>
            <color rgb="FF000000"/>
            <rFont val="Tahoma"/>
            <family val="2"/>
          </rPr>
          <t>Montant reporté du volet "Tableau" (cases C8)</t>
        </r>
      </text>
    </comment>
    <comment ref="C29" authorId="0" shapeId="0" xr:uid="{00000000-0006-0000-0100-000007000000}">
      <text>
        <r>
          <rPr>
            <sz val="9"/>
            <color rgb="FF000000"/>
            <rFont val="Tahoma"/>
            <family val="2"/>
          </rPr>
          <t>Montant reporté du volet "Tableau" (cases E221)</t>
        </r>
      </text>
    </comment>
    <comment ref="D29" authorId="0" shapeId="0" xr:uid="{00000000-0006-0000-0100-000008000000}">
      <text>
        <r>
          <rPr>
            <sz val="9"/>
            <color rgb="FF000000"/>
            <rFont val="Tahoma"/>
            <family val="2"/>
          </rPr>
          <t>Montant reporté du volet "Tableau" (cases E223 si acompte ou H221 si paiement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C1" authorId="0" shapeId="0" xr:uid="{00000000-0006-0000-0200-000001000000}">
      <text>
        <r>
          <rPr>
            <sz val="9"/>
            <color rgb="FF000000"/>
            <rFont val="Tahoma"/>
            <family val="2"/>
          </rPr>
          <t>No dossier attribué par secrétariat selon année et date d'arrivée</t>
        </r>
      </text>
    </comment>
    <comment ref="D28" authorId="0" shapeId="0" xr:uid="{4A983ADE-90BE-3748-825B-5F0438D4FA0F}">
      <text>
        <r>
          <rPr>
            <sz val="9"/>
            <color rgb="FF000000"/>
            <rFont val="Tahoma"/>
            <family val="2"/>
          </rPr>
          <t>Montant reporté du volet "Tableau" (cases D223 si acompte ou G215 si paiement final)</t>
        </r>
      </text>
    </comment>
    <comment ref="D29" authorId="0" shapeId="0" xr:uid="{F2C9E53B-17B5-AD48-A019-A81E95EDB295}">
      <text>
        <r>
          <rPr>
            <sz val="9"/>
            <color rgb="FF000000"/>
            <rFont val="Tahoma"/>
            <family val="2"/>
          </rPr>
          <t>Montant reporté du volet "Tableau" (cases E223 si acompte ou H221 si paiement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Rück Stanislas</author>
  </authors>
  <commentList>
    <comment ref="B7" authorId="0" shapeId="0" xr:uid="{00000000-0006-0000-0500-000001000000}">
      <text>
        <r>
          <rPr>
            <sz val="9"/>
            <color rgb="FF000000"/>
            <rFont val="Tahoma"/>
            <family val="2"/>
          </rPr>
          <t xml:space="preserve">- 20%, faible proportion lors d'une restauration générale d'un objet avec une substance réduite
</t>
        </r>
        <r>
          <rPr>
            <sz val="9"/>
            <color rgb="FF000000"/>
            <rFont val="Tahoma"/>
            <family val="2"/>
          </rPr>
          <t xml:space="preserve">- 40%, moyenne proportion lors d'une restauration générale d'un objet avec une substance moyenne
</t>
        </r>
        <r>
          <rPr>
            <sz val="9"/>
            <color rgb="FF000000"/>
            <rFont val="Tahoma"/>
            <family val="2"/>
          </rPr>
          <t xml:space="preserve">- 60%, haute proportion lors d'une restauration générale d'un objet avec substance importante
</t>
        </r>
        <r>
          <rPr>
            <sz val="9"/>
            <color rgb="FF000000"/>
            <rFont val="Tahoma"/>
            <family val="2"/>
          </rPr>
          <t xml:space="preserve">- 80%, très haute proportion lors de restaurations isolées d'eléments protégés avec peu d'autres travaux
</t>
        </r>
        <r>
          <rPr>
            <sz val="9"/>
            <color rgb="FF000000"/>
            <rFont val="Tahoma"/>
            <family val="2"/>
          </rPr>
          <t>- 100% très haute proportion lors de restaurations isolée d'eléments protégés sans autres travaux</t>
        </r>
      </text>
    </comment>
    <comment ref="B15" authorId="0" shapeId="0" xr:uid="{00000000-0006-0000-0500-000002000000}">
      <text>
        <r>
          <rPr>
            <sz val="9"/>
            <color indexed="81"/>
            <rFont val="Tahoma"/>
            <family val="2"/>
          </rPr>
          <t xml:space="preserve">Relevés spécifiques réalisés par des tiers hors honoraires d'architecte (voir principes généraux)
</t>
        </r>
      </text>
    </comment>
    <comment ref="B16" authorId="0" shapeId="0" xr:uid="{00000000-0006-0000-0500-000003000000}">
      <text>
        <r>
          <rPr>
            <sz val="9"/>
            <color indexed="81"/>
            <rFont val="Tahoma"/>
            <family val="2"/>
          </rPr>
          <t>Etudes spécifiques (voir principes généraux)</t>
        </r>
      </text>
    </comment>
    <comment ref="B17" authorId="0" shapeId="0" xr:uid="{00000000-0006-0000-0500-000004000000}">
      <text>
        <r>
          <rPr>
            <sz val="9"/>
            <color rgb="FF000000"/>
            <rFont val="Tahoma"/>
            <family val="2"/>
          </rPr>
          <t xml:space="preserve">Investigations spécifiques réalisées par des tiers </t>
        </r>
        <r>
          <rPr>
            <b/>
            <sz val="9"/>
            <color rgb="FF000000"/>
            <rFont val="Tahoma"/>
            <family val="2"/>
          </rPr>
          <t xml:space="preserve">hors prestations du Service archéologique mais approuvées par ce dernier </t>
        </r>
        <r>
          <rPr>
            <sz val="9"/>
            <color rgb="FF000000"/>
            <rFont val="Tahoma"/>
            <family val="2"/>
          </rPr>
          <t>(voir principes généraux)</t>
        </r>
      </text>
    </comment>
    <comment ref="B18" authorId="0" shapeId="0" xr:uid="{00000000-0006-0000-0500-000005000000}">
      <text>
        <r>
          <rPr>
            <sz val="9"/>
            <color rgb="FF000000"/>
            <rFont val="Tahoma"/>
            <family val="2"/>
          </rPr>
          <t>Sondages spécifiques (voir principes généraux)</t>
        </r>
      </text>
    </comment>
    <comment ref="B19" authorId="0" shapeId="0" xr:uid="{00000000-0006-0000-0500-000006000000}">
      <text>
        <r>
          <rPr>
            <sz val="9"/>
            <color rgb="FF000000"/>
            <rFont val="Tahoma"/>
            <family val="2"/>
          </rPr>
          <t>Rapports et expertises spécifiques (voir principes généraux)</t>
        </r>
      </text>
    </comment>
    <comment ref="B20" authorId="0" shapeId="0" xr:uid="{00000000-0006-0000-0500-000007000000}">
      <text>
        <r>
          <rPr>
            <sz val="9"/>
            <color indexed="81"/>
            <rFont val="Tahoma"/>
            <family val="2"/>
          </rPr>
          <t>Divers en lien avec les travaux de relevés et d'études géotechniques (voir principes généraux)</t>
        </r>
      </text>
    </comment>
    <comment ref="B22" authorId="0" shapeId="0" xr:uid="{00000000-0006-0000-0500-000008000000}">
      <text>
        <r>
          <rPr>
            <sz val="9"/>
            <color indexed="81"/>
            <rFont val="Tahoma"/>
            <family val="2"/>
          </rPr>
          <t xml:space="preserve">Défrichages ciblés et spécifiques (voir principes généraux)
</t>
        </r>
      </text>
    </comment>
    <comment ref="B23" authorId="0" shapeId="0" xr:uid="{00000000-0006-0000-0500-000009000000}">
      <text>
        <r>
          <rPr>
            <sz val="9"/>
            <color indexed="81"/>
            <rFont val="Tahoma"/>
            <family val="2"/>
          </rPr>
          <t>Démolitions d'ajouts gênants ou d'éléments raportés dans l'objectif d'une mise en valeur de l'objet et de la substance protégée (voir principes généraux)</t>
        </r>
      </text>
    </comment>
    <comment ref="B24" authorId="0" shapeId="0" xr:uid="{00000000-0006-0000-0500-00000A000000}">
      <text>
        <r>
          <rPr>
            <sz val="9"/>
            <color indexed="81"/>
            <rFont val="Tahoma"/>
            <family val="2"/>
          </rPr>
          <t>Démontage et entreposage d'éléments protégés qui seront restaurés et replacés in situ</t>
        </r>
      </text>
    </comment>
    <comment ref="B25" authorId="0" shapeId="0" xr:uid="{00000000-0006-0000-0500-00000B000000}">
      <text>
        <r>
          <rPr>
            <sz val="9"/>
            <color indexed="81"/>
            <rFont val="Tahoma"/>
            <family val="2"/>
          </rPr>
          <t>Divers en lien avec les trauvaux de déblaiement et de démolition (voir principes généraux)</t>
        </r>
      </text>
    </comment>
    <comment ref="B27" authorId="0" shapeId="0" xr:uid="{00000000-0006-0000-0500-00000C000000}">
      <text>
        <r>
          <rPr>
            <sz val="9"/>
            <color indexed="81"/>
            <rFont val="Tahoma"/>
            <family val="2"/>
          </rPr>
          <t>Mesures de protection s'appliquant à des éléments à conserver (voir principes généraux)</t>
        </r>
      </text>
    </comment>
    <comment ref="B28" authorId="0" shapeId="0" xr:uid="{00000000-0006-0000-0500-00000D000000}">
      <text>
        <r>
          <rPr>
            <sz val="9"/>
            <color indexed="81"/>
            <rFont val="Tahoma"/>
            <family val="2"/>
          </rPr>
          <t>Divers en lien avec les travaux de protection  (voir principes généraux)</t>
        </r>
      </text>
    </comment>
    <comment ref="B30" authorId="0" shapeId="0" xr:uid="{00000000-0006-0000-0500-00000E000000}">
      <text>
        <r>
          <rPr>
            <sz val="9"/>
            <color indexed="81"/>
            <rFont val="Tahoma"/>
            <family val="2"/>
          </rPr>
          <t xml:space="preserve">Etayages spécifiques pour assurer les mesures de conservation et de restauration (voir principes généraux)
</t>
        </r>
      </text>
    </comment>
    <comment ref="B31" authorId="0" shapeId="0" xr:uid="{00000000-0006-0000-0500-00000F000000}">
      <text>
        <r>
          <rPr>
            <sz val="9"/>
            <color indexed="81"/>
            <rFont val="Tahoma"/>
            <family val="2"/>
          </rPr>
          <t xml:space="preserve">Ancrages spécifiques pour assurer les mesures de conservation et de restauration (voir principes généraux)
</t>
        </r>
      </text>
    </comment>
    <comment ref="B32" authorId="0" shapeId="0" xr:uid="{00000000-0006-0000-0500-000010000000}">
      <text>
        <r>
          <rPr>
            <sz val="9"/>
            <color indexed="81"/>
            <rFont val="Tahoma"/>
            <family val="2"/>
          </rPr>
          <t>Améliorations spécifiques pour assurer les mesures de conservation et de restauration (voir principes généraux)</t>
        </r>
      </text>
    </comment>
    <comment ref="B33" authorId="0" shapeId="0" xr:uid="{00000000-0006-0000-0500-000011000000}">
      <text>
        <r>
          <rPr>
            <sz val="9"/>
            <color indexed="81"/>
            <rFont val="Tahoma"/>
            <family val="2"/>
          </rPr>
          <t>Divers en lien avec les travaux de fondatiions spéciales et d'étayages (voir principes généraux)</t>
        </r>
      </text>
    </comment>
    <comment ref="B37" authorId="0" shapeId="0" xr:uid="{00000000-0006-0000-0500-000012000000}">
      <text>
        <r>
          <rPr>
            <sz val="9"/>
            <color indexed="81"/>
            <rFont val="Tahoma"/>
            <family val="2"/>
          </rPr>
          <t xml:space="preserve">Installations spécifiques pour les mesures de conservation restauration uniquement et/ou pour l'ensemble des travaux avec une prise en compte proportionnelle (voir principes généraux)
</t>
        </r>
      </text>
    </comment>
    <comment ref="B38" authorId="0" shapeId="0" xr:uid="{00000000-0006-0000-0500-000013000000}">
      <text>
        <r>
          <rPr>
            <sz val="9"/>
            <color rgb="FF000000"/>
            <rFont val="Tahoma"/>
            <family val="2"/>
          </rPr>
          <t xml:space="preserve">Echafaudages spécifiques pour les mesures de conservation restauration uniquement et/ou pour l'ensemble des travaux avec une prise en compte proportionnelle (voir principes généraux)
</t>
        </r>
        <r>
          <rPr>
            <sz val="9"/>
            <color rgb="FF000000"/>
            <rFont val="Tahoma"/>
            <family val="2"/>
          </rPr>
          <t xml:space="preserve">
</t>
        </r>
      </text>
    </comment>
    <comment ref="B39" authorId="0" shapeId="0" xr:uid="{00000000-0006-0000-0500-000014000000}">
      <text>
        <r>
          <rPr>
            <sz val="9"/>
            <color rgb="FF000000"/>
            <rFont val="Tahoma"/>
            <family val="2"/>
          </rPr>
          <t>Fouilles spécifiques (p. exemple drainage etc.) justifiées par les exigences des mesures de conservation et de restauration (voir principes généraux)</t>
        </r>
      </text>
    </comment>
    <comment ref="B40" authorId="0" shapeId="0" xr:uid="{00000000-0006-0000-0500-000015000000}">
      <text>
        <r>
          <rPr>
            <sz val="9"/>
            <color indexed="81"/>
            <rFont val="Tahoma"/>
            <family val="2"/>
          </rPr>
          <t xml:space="preserve">Canalisations spécifiques (p. exemple drainages etc.) justifiés par les exigences des mesures de conservation et de restauration (voir principes généraux)
</t>
        </r>
      </text>
    </comment>
    <comment ref="B41" authorId="0" shapeId="0" xr:uid="{00000000-0006-0000-0500-000016000000}">
      <text>
        <r>
          <rPr>
            <sz val="9"/>
            <color indexed="81"/>
            <rFont val="Tahoma"/>
            <family val="2"/>
          </rPr>
          <t>Nettoyage, rhabillages, ragréages et reconstitutions d'éléments et surfaces en béton ou béton armé
Nouveaux éléments en béton ou béton armé pour des renforts ou consolidations impossibles à réaliser dans les matériaux traditionnels et justifiés par les exigences des mesures de conservation et de restauration (voir principes généraux)</t>
        </r>
      </text>
    </comment>
    <comment ref="B42" authorId="0" shapeId="0" xr:uid="{00000000-0006-0000-0500-000017000000}">
      <text>
        <r>
          <rPr>
            <sz val="9"/>
            <color indexed="81"/>
            <rFont val="Tahoma"/>
            <family val="2"/>
          </rPr>
          <t>Nettoyage, réparations, rempochages, rhabillages et reconstruction d'anciennes maçonneries
Travaux de maçonnerie divers en lien avec les mesures de conservation et de restauration (voir principes généraux)</t>
        </r>
      </text>
    </comment>
    <comment ref="B43" authorId="0" shapeId="0" xr:uid="{00000000-0006-0000-0500-000018000000}">
      <text>
        <r>
          <rPr>
            <sz val="9"/>
            <color indexed="81"/>
            <rFont val="Tahoma"/>
            <family val="2"/>
          </rPr>
          <t>Nettoyage, réparations, remplacements ponctuels et traitement  d'éléments et de charpente métalliques
Nouveaux éléments de charpente métalliques pour des renforts ou consolidations impossibles à réaliser dans les matériaux traditionnels et justifiés par les exigences des mesures de conservation et de restauration (voir principes généraux)</t>
        </r>
      </text>
    </comment>
    <comment ref="B44" authorId="0" shapeId="0" xr:uid="{00000000-0006-0000-0500-000019000000}">
      <text>
        <r>
          <rPr>
            <sz val="9"/>
            <color indexed="81"/>
            <rFont val="Tahoma"/>
            <family val="2"/>
          </rPr>
          <t xml:space="preserve">Nettoyage, réparations, remplacements ponctuels et traitement de revêtements métalliques (voir principes généraux)
</t>
        </r>
      </text>
    </comment>
    <comment ref="B45" authorId="0" shapeId="0" xr:uid="{00000000-0006-0000-0500-00001A000000}">
      <text>
        <r>
          <rPr>
            <sz val="9"/>
            <color indexed="81"/>
            <rFont val="Tahoma"/>
            <family val="2"/>
          </rPr>
          <t xml:space="preserve">Nettoyage, réparations, consolidations et traitement d'escaliers ou d'éléments lourds en métal (voir principes généraux)
</t>
        </r>
      </text>
    </comment>
    <comment ref="B46" authorId="0" shapeId="0" xr:uid="{00000000-0006-0000-0500-00001B000000}">
      <text>
        <r>
          <rPr>
            <sz val="9"/>
            <color indexed="81"/>
            <rFont val="Tahoma"/>
            <family val="2"/>
          </rPr>
          <t>Brossage, nettoyage, réparations et remplacements ponctuels de charpentes et poutraisons en bois
Renforts en bois justifiés par les exigences des mesures de conservation et de restauration (voir principes généraux)</t>
        </r>
      </text>
    </comment>
    <comment ref="B47" authorId="0" shapeId="0" xr:uid="{00000000-0006-0000-0500-00001C000000}">
      <text>
        <r>
          <rPr>
            <sz val="9"/>
            <color indexed="81"/>
            <rFont val="Tahoma"/>
            <family val="2"/>
          </rPr>
          <t>Brossage, nettoyage, réparations et remplacements ponctuels de revêtements en bois tels que bardages, lambris ou lambris d'avant-toit. Remplacement de virevents et larmiers, sans blindage en tôle (voir principes généraux)</t>
        </r>
      </text>
    </comment>
    <comment ref="B48" authorId="0" shapeId="0" xr:uid="{00000000-0006-0000-0500-00001D000000}">
      <text>
        <r>
          <rPr>
            <sz val="9"/>
            <color indexed="81"/>
            <rFont val="Tahoma"/>
            <family val="2"/>
          </rPr>
          <t xml:space="preserve">Nettoyage, réparations, consolidations et traitement d'escaliers ou d'éléments lourds en bois (voir principes généraux)
</t>
        </r>
      </text>
    </comment>
    <comment ref="B49" authorId="0" shapeId="0" xr:uid="{00000000-0006-0000-0500-00001E000000}">
      <text>
        <r>
          <rPr>
            <sz val="9"/>
            <color indexed="81"/>
            <rFont val="Tahoma"/>
            <family val="2"/>
          </rPr>
          <t xml:space="preserve">Nettoyage, consolidation, rhabilllage, ponçage, nouvelle taille de surface, remplacements ponctuels des parements et éléments en pierre naturelles (en accord avec les principes de l'ARPP)
Nettoyage, réparation et refection des joins defectueux
Nettoyage, consolidation et rhabillages ou reconstitution d'éléments décoratifs en pierre naturelle
(voir principes généraux) </t>
        </r>
      </text>
    </comment>
    <comment ref="B50" authorId="0" shapeId="0" xr:uid="{00000000-0006-0000-0500-00001F000000}">
      <text>
        <r>
          <rPr>
            <sz val="9"/>
            <color indexed="81"/>
            <rFont val="Tahoma"/>
            <family val="2"/>
          </rPr>
          <t>Nettoyage, rhabillage, reconstitution et polissage d'éléments et surfaces en pierre artificielle (voir principes généraux)</t>
        </r>
      </text>
    </comment>
    <comment ref="B51" authorId="0" shapeId="0" xr:uid="{00000000-0006-0000-0500-000020000000}">
      <text>
        <r>
          <rPr>
            <sz val="9"/>
            <color indexed="81"/>
            <rFont val="Tahoma"/>
            <family val="2"/>
          </rPr>
          <t xml:space="preserve">Divers en lien avec les travaux de gros-œuvre (voir principes généraux)
</t>
        </r>
      </text>
    </comment>
    <comment ref="B53" authorId="0" shapeId="0" xr:uid="{00000000-0006-0000-0500-000021000000}">
      <text>
        <r>
          <rPr>
            <sz val="9"/>
            <color indexed="81"/>
            <rFont val="Tahoma"/>
            <family val="2"/>
          </rPr>
          <t xml:space="preserve">Réparation et consolidation d'anciennes fenêtres
Survitrage d'anciennes fenêtres ou remplacement de verre simple par verre isolant
Fenêtres de remplacement avec sections profils et division selon modèle d'origine ou caractéristique avec vitrage simple ou verre isolant, selon fiche technique 
(voir principes généraux)
</t>
        </r>
      </text>
    </comment>
    <comment ref="B54" authorId="0" shapeId="0" xr:uid="{00000000-0006-0000-0500-000022000000}">
      <text>
        <r>
          <rPr>
            <sz val="9"/>
            <color indexed="81"/>
            <rFont val="Tahoma"/>
            <family val="2"/>
          </rPr>
          <t xml:space="preserve">Réparation, consolidation et restaurations d'anciennes fenêtres
Survitrage d'anciennes fenêtres ou remplacement de verre simple par verre isolant
Fenêtres de remplacement avec sections profils et division selon modèle d'origine ou caractéristique avec vitrage simple ou verre isolant, selon fiche technique
Vitrage de protection de vitraux
(voir principes généraux)
</t>
        </r>
      </text>
    </comment>
    <comment ref="B55" authorId="0" shapeId="0" xr:uid="{00000000-0006-0000-0500-000023000000}">
      <text>
        <r>
          <rPr>
            <sz val="9"/>
            <color indexed="81"/>
            <rFont val="Tahoma"/>
            <family val="2"/>
          </rPr>
          <t>Réparation d'anciennes portes en bois y compris doublage
Nouvelles portes en bois selon modèle d'origine ou caractéristique
(voir principes généraux)</t>
        </r>
      </text>
    </comment>
    <comment ref="B56" authorId="0" shapeId="0" xr:uid="{00000000-0006-0000-0500-000024000000}">
      <text>
        <r>
          <rPr>
            <sz val="9"/>
            <color indexed="81"/>
            <rFont val="Tahoma"/>
            <family val="2"/>
          </rPr>
          <t xml:space="preserve">Réparation d'anciennes portes en métal y compris traitement
Nouvelles portes selon modèle d'origine ou caractéristique
(voir principes généraux) </t>
        </r>
      </text>
    </comment>
    <comment ref="B57" authorId="0" shapeId="0" xr:uid="{00000000-0006-0000-0500-000025000000}">
      <text>
        <r>
          <rPr>
            <sz val="9"/>
            <color indexed="81"/>
            <rFont val="Tahoma"/>
            <family val="2"/>
          </rPr>
          <t>Nettoyage réparation et restauration d'anciennes vitrines
Nouvelles vitrines selon modèle d'origine ou caractéristique
(voir principes généraux)</t>
        </r>
      </text>
    </comment>
    <comment ref="B58" authorId="0" shapeId="0" xr:uid="{00000000-0006-0000-0500-000026000000}">
      <text>
        <r>
          <rPr>
            <sz val="9"/>
            <color indexed="81"/>
            <rFont val="Tahoma"/>
            <family val="2"/>
          </rPr>
          <t>Nettoyage réparation consolidation et restauration d'anciens éléments d'éclairage naturels (lanternaux, vitrage zénithal, dalles de verre etc.)
Eléments de remplacement selon modèle d'origine ou caractéristique
(voir principes généraux)</t>
        </r>
      </text>
    </comment>
    <comment ref="B59" authorId="0" shapeId="0" xr:uid="{00000000-0006-0000-0500-000027000000}">
      <text>
        <r>
          <rPr>
            <sz val="9"/>
            <color indexed="81"/>
            <rFont val="Tahoma"/>
            <family val="2"/>
          </rPr>
          <t xml:space="preserve">Remise en état ou reconstitution avec les matériaux d'origine dans le cadre d'une remise en état de la couverture de la toiture
Remise en état d'éléments historiques et caractéristiques; anciennes lucarnes, girouettes, dégorgeoirs, cols de signe etc.
(voir principes généraux) </t>
        </r>
      </text>
    </comment>
    <comment ref="B60" authorId="0" shapeId="0" xr:uid="{00000000-0006-0000-0500-000028000000}">
      <text>
        <r>
          <rPr>
            <sz val="9"/>
            <color indexed="81"/>
            <rFont val="Tahoma"/>
            <family val="2"/>
          </rPr>
          <t>Pas de subvention</t>
        </r>
      </text>
    </comment>
    <comment ref="B61" authorId="0" shapeId="0" xr:uid="{00000000-0006-0000-0500-000029000000}">
      <text>
        <r>
          <rPr>
            <sz val="9"/>
            <color indexed="81"/>
            <rFont val="Tahoma"/>
            <family val="2"/>
          </rPr>
          <t xml:space="preserve">Remise en état avec récupération des tuiles anciennes si pas possible remplacement selon modèle de la couverture d'origine ou caractéristique (voir principes généraux)
</t>
        </r>
      </text>
    </comment>
    <comment ref="B62" authorId="0" shapeId="0" xr:uid="{00000000-0006-0000-0500-00002A000000}">
      <text>
        <r>
          <rPr>
            <sz val="9"/>
            <color indexed="81"/>
            <rFont val="Tahoma"/>
            <family val="2"/>
          </rPr>
          <t xml:space="preserve">Pas de subventions en principe seulement pour des mesures d'étanchéité spécifiques exigées pour des questions de conservation (voir principes généraux) </t>
        </r>
      </text>
    </comment>
    <comment ref="B63" authorId="0" shapeId="0" xr:uid="{00000000-0006-0000-0500-00002B000000}">
      <text>
        <r>
          <rPr>
            <sz val="9"/>
            <color indexed="81"/>
            <rFont val="Tahoma"/>
            <family val="2"/>
          </rPr>
          <t xml:space="preserve">Pas de subventions en principe seulement pour des vitrages de toits en pente historiques et caractéristiques (voir principes généraux) </t>
        </r>
      </text>
    </comment>
    <comment ref="B64" authorId="0" shapeId="0" xr:uid="{00000000-0006-0000-0500-00002C000000}">
      <text>
        <r>
          <rPr>
            <sz val="9"/>
            <color indexed="81"/>
            <rFont val="Tahoma"/>
            <family val="2"/>
          </rPr>
          <t xml:space="preserve">Pas de subventions en principe seulement pour des vitrages de toits plats historiques et caractéristiques (voir principes généraux) </t>
        </r>
      </text>
    </comment>
    <comment ref="B65" authorId="0" shapeId="0" xr:uid="{00000000-0006-0000-0500-00002D000000}">
      <text>
        <r>
          <rPr>
            <sz val="9"/>
            <color indexed="81"/>
            <rFont val="Tahoma"/>
            <family val="2"/>
          </rPr>
          <t>Réparation de la couverture en tavillons si pas possible remplacement avec usage des techniques et matériaux traditionnels selon la charte de bienfacture des tavillonneurs 
(voir principes généraux)</t>
        </r>
      </text>
    </comment>
    <comment ref="B66" authorId="0" shapeId="0" xr:uid="{00000000-0006-0000-0500-00002E000000}">
      <text>
        <r>
          <rPr>
            <sz val="9"/>
            <color indexed="81"/>
            <rFont val="Tahoma"/>
            <family val="2"/>
          </rPr>
          <t>Remise en état avec récupération des ardoises anciennes, si pas possible remplacement selon modèle de la couverture d'origine ou caractéristique (voir principes généraux)</t>
        </r>
      </text>
    </comment>
    <comment ref="B67" authorId="0" shapeId="0" xr:uid="{00000000-0006-0000-0500-00002F000000}">
      <text>
        <r>
          <rPr>
            <sz val="9"/>
            <color indexed="81"/>
            <rFont val="Tahoma"/>
            <family val="2"/>
          </rPr>
          <t xml:space="preserve">Pas de subventions en principe seulement pour des mesures d'isolation spécifiques exigées pour des questions de conservation (voir principes généraux) </t>
        </r>
      </text>
    </comment>
    <comment ref="B68" authorId="0" shapeId="0" xr:uid="{00000000-0006-0000-0500-000030000000}">
      <text>
        <r>
          <rPr>
            <sz val="9"/>
            <color indexed="81"/>
            <rFont val="Tahoma"/>
            <family val="2"/>
          </rPr>
          <t xml:space="preserve">Pas de subventions en principe seulement pour des mesures d'étanchéité spécifiques exigées pour des questions de conservation (voir principes généraux) </t>
        </r>
      </text>
    </comment>
    <comment ref="B69" authorId="0" shapeId="0" xr:uid="{00000000-0006-0000-0500-000031000000}">
      <text>
        <r>
          <rPr>
            <sz val="9"/>
            <color indexed="81"/>
            <rFont val="Tahoma"/>
            <family val="2"/>
          </rPr>
          <t xml:space="preserve">Echafaudages spécifiques pour les mesures de conservation restauration uniquement et/ou pour l'ensemble des travaux avec une prise en compte proportionnelle (voir principes généraux)
</t>
        </r>
      </text>
    </comment>
    <comment ref="B70" authorId="0" shapeId="0" xr:uid="{00000000-0006-0000-0500-000032000000}">
      <text>
        <r>
          <rPr>
            <sz val="9"/>
            <color indexed="81"/>
            <rFont val="Tahoma"/>
            <family val="2"/>
          </rPr>
          <t>Consolidaton et réparation d'anciens crépis encore en place, si pas possible nouveau crépis selon crépis d'origine ou caractéristique en matière de composition, granulométrie, mise en œuvre teinte et traitement de surface (voir principes généraux)</t>
        </r>
      </text>
    </comment>
    <comment ref="B71" authorId="0" shapeId="0" xr:uid="{00000000-0006-0000-0500-000033000000}">
      <text>
        <r>
          <rPr>
            <sz val="9"/>
            <color indexed="81"/>
            <rFont val="Tahoma"/>
            <family val="2"/>
          </rPr>
          <t>Consolidaton et réparation d'anciennes couches de peinture caractéristiques encore en place, si pas possible nouvelle application de peinture sur la base de sondage selon peinture d'origine ou caractéristique en matière de composition, mise en œuvre et teinte
Dégagement, conservation et restauration d'anciens décors
(voir principes généraux)</t>
        </r>
      </text>
    </comment>
    <comment ref="B72" authorId="0" shapeId="0" xr:uid="{00000000-0006-0000-0500-000034000000}">
      <text>
        <r>
          <rPr>
            <sz val="9"/>
            <color indexed="81"/>
            <rFont val="Tahoma"/>
            <family val="2"/>
          </rPr>
          <t xml:space="preserve">Seulement pour des traitements spécifiques exigés pour des questions de conservation (voir principes généraux) </t>
        </r>
      </text>
    </comment>
    <comment ref="B73" authorId="0" shapeId="0" xr:uid="{00000000-0006-0000-0500-000035000000}">
      <text>
        <r>
          <rPr>
            <sz val="9"/>
            <color indexed="81"/>
            <rFont val="Tahoma"/>
            <family val="2"/>
          </rPr>
          <t>Seulement pour des traitements spécifiques exigés pour des questions de conservation, nouvelle application de vernis sur la base de sondage selon vernis d'origine ou caractéristique en matière de composition, mise en œuvre et teinte
Dégagement, conservation et restauration d'anciens décors
(voir principes généraux)</t>
        </r>
      </text>
    </comment>
    <comment ref="B74" authorId="0" shapeId="0" xr:uid="{00000000-0006-0000-0500-000036000000}">
      <text>
        <r>
          <rPr>
            <sz val="9"/>
            <color indexed="81"/>
            <rFont val="Tahoma"/>
            <family val="2"/>
          </rPr>
          <t xml:space="preserve">Décors peints historiques caractéristiques et artistiques
Travaux de sondage et de documentation préliminaire
Travaux de consolidation, nettoyage et dégagement
Travaux de restauration et de retouche selon constat
(voir principes généraux) </t>
        </r>
      </text>
    </comment>
    <comment ref="B75" authorId="0" shapeId="0" xr:uid="{00000000-0006-0000-0500-000037000000}">
      <text>
        <r>
          <rPr>
            <sz val="9"/>
            <color indexed="81"/>
            <rFont val="Tahoma"/>
            <family val="2"/>
          </rPr>
          <t xml:space="preserve">Préservation, réparation et traitement de volets historiques ou caractéristiques, si pas possible reconstitution à l'identique, en terme de matériaux, dimensions et teinte (voir principes généraux) </t>
        </r>
      </text>
    </comment>
    <comment ref="B76" authorId="0" shapeId="0" xr:uid="{00000000-0006-0000-0500-000038000000}">
      <text>
        <r>
          <rPr>
            <sz val="9"/>
            <color indexed="81"/>
            <rFont val="Tahoma"/>
            <family val="2"/>
          </rPr>
          <t xml:space="preserve">Préservation, réparation et traitement de volets roulants historiques ou caractéristiques, si pas possible reconstitution à l'identique en terme de matériaux, dimensions et teinte (voir principes généraux) </t>
        </r>
      </text>
    </comment>
    <comment ref="B77" authorId="0" shapeId="0" xr:uid="{00000000-0006-0000-0500-000039000000}">
      <text>
        <r>
          <rPr>
            <sz val="9"/>
            <color indexed="81"/>
            <rFont val="Tahoma"/>
            <family val="2"/>
          </rPr>
          <t>Pas de subventions</t>
        </r>
      </text>
    </comment>
    <comment ref="B78" authorId="0" shapeId="0" xr:uid="{00000000-0006-0000-0500-00003A000000}">
      <text>
        <r>
          <rPr>
            <sz val="9"/>
            <color indexed="81"/>
            <rFont val="Tahoma"/>
            <family val="2"/>
          </rPr>
          <t xml:space="preserve">Préservation, réparation et traitement de stores en toiles historiques ou caractéristiques, si pas possible reconstitution à l'identique en terme de matériaux, dimensions et teinte (voir principes généraux) </t>
        </r>
      </text>
    </comment>
    <comment ref="B79" authorId="0" shapeId="0" xr:uid="{00000000-0006-0000-0500-00003B000000}">
      <text>
        <r>
          <rPr>
            <sz val="9"/>
            <color indexed="81"/>
            <rFont val="Tahoma"/>
            <family val="2"/>
          </rPr>
          <t>Pas de subventions</t>
        </r>
      </text>
    </comment>
    <comment ref="B80" authorId="0" shapeId="0" xr:uid="{00000000-0006-0000-0500-00003C000000}">
      <text>
        <r>
          <rPr>
            <sz val="9"/>
            <color indexed="81"/>
            <rFont val="Tahoma"/>
            <family val="2"/>
          </rPr>
          <t>Divers en lien avec les travaux de gros-œuvre (voir principes généraux)</t>
        </r>
      </text>
    </comment>
    <comment ref="B82" authorId="0" shapeId="0" xr:uid="{00000000-0006-0000-0500-00003D000000}">
      <text>
        <r>
          <rPr>
            <sz val="9"/>
            <color rgb="FF000000"/>
            <rFont val="Tahoma"/>
            <family val="2"/>
          </rPr>
          <t>Seulement pour des appareils à fort caractère historique au titre de témoin de l'évolution technologique (voir principes généraux)</t>
        </r>
      </text>
    </comment>
    <comment ref="B83" authorId="0" shapeId="0" xr:uid="{00000000-0006-0000-0500-00003E000000}">
      <text>
        <r>
          <rPr>
            <sz val="9"/>
            <color rgb="FF000000"/>
            <rFont val="Tahoma"/>
            <family val="2"/>
          </rPr>
          <t>Seulement pour des installations à fort caractère historique au titre de témoin de l'évolution technologique (voir principes généraux)</t>
        </r>
      </text>
    </comment>
    <comment ref="B84" authorId="0" shapeId="0" xr:uid="{00000000-0006-0000-0500-00003F000000}">
      <text>
        <r>
          <rPr>
            <sz val="9"/>
            <color indexed="81"/>
            <rFont val="Tahoma"/>
            <family val="2"/>
          </rPr>
          <t>Seulement pour des lustreries de haute qualité artisanale ou artistique, attachées au lieu, à fort caractère patrimonial au titre de témoin de l'évolution technologique ou du design industriel, faisant en principe partie de l'aménagement caractéristique (voir principes généraux)</t>
        </r>
      </text>
    </comment>
    <comment ref="B85" authorId="0" shapeId="0" xr:uid="{00000000-0006-0000-0500-000040000000}">
      <text>
        <r>
          <rPr>
            <sz val="9"/>
            <color indexed="81"/>
            <rFont val="Tahoma"/>
            <family val="2"/>
          </rPr>
          <t>Seulement pour des appareils à fort caractère historique au titre de témoin de l'évolution technologique (voir principes généraux)</t>
        </r>
      </text>
    </comment>
    <comment ref="B86" authorId="0" shapeId="0" xr:uid="{00000000-0006-0000-0500-000041000000}">
      <text>
        <r>
          <rPr>
            <sz val="9"/>
            <color indexed="81"/>
            <rFont val="Tahoma"/>
            <family val="2"/>
          </rPr>
          <t>Seulement pour des installations à fort caractère historique au titre de témoin de l'évolution technologique (voir principes généraux)</t>
        </r>
      </text>
    </comment>
    <comment ref="B88" authorId="0" shapeId="0" xr:uid="{00000000-0006-0000-0500-000042000000}">
      <text>
        <r>
          <rPr>
            <sz val="9"/>
            <color indexed="81"/>
            <rFont val="Tahoma"/>
            <family val="2"/>
          </rPr>
          <t>Seulement pour des chaudières ou fourneaux à fort caractère historique, de haute qualité artisanale ou industrielle au titre de témoin de l'évolution technologique (voir principes généraux)</t>
        </r>
      </text>
    </comment>
    <comment ref="B89" authorId="0" shapeId="0" xr:uid="{00000000-0006-0000-0500-000043000000}">
      <text>
        <r>
          <rPr>
            <sz val="9"/>
            <color indexed="81"/>
            <rFont val="Tahoma"/>
            <family val="2"/>
          </rPr>
          <t>Seulement pour des radiateurs ou corps de chauffe à fort caractère historique, de haute qualité artisanale ou industrielle au titre de témoin de l'évolution technologique (voir principes généraux)</t>
        </r>
      </text>
    </comment>
    <comment ref="B90" authorId="0" shapeId="0" xr:uid="{00000000-0006-0000-0500-000044000000}">
      <text>
        <r>
          <rPr>
            <sz val="9"/>
            <color indexed="81"/>
            <rFont val="Tahoma"/>
            <family val="2"/>
          </rPr>
          <t>Seulement pour des installations à fort caractère historique, de haute qualité artisanale ou industrielle au titre de témoin de l'évolution technologique (voir principes généraux)</t>
        </r>
      </text>
    </comment>
    <comment ref="B91" authorId="0" shapeId="0" xr:uid="{00000000-0006-0000-0500-000045000000}">
      <text>
        <r>
          <rPr>
            <sz val="9"/>
            <color indexed="81"/>
            <rFont val="Tahoma"/>
            <family val="2"/>
          </rPr>
          <t>Seulement pour des installations à fort caractère historique, de haute qualité artisanale ou industrielle au titre de témoin de l'évolution technologique (voir principes généraux)</t>
        </r>
      </text>
    </comment>
    <comment ref="B92" authorId="0" shapeId="0" xr:uid="{00000000-0006-0000-0500-000046000000}">
      <text>
        <r>
          <rPr>
            <sz val="9"/>
            <color indexed="81"/>
            <rFont val="Tahoma"/>
            <family val="2"/>
          </rPr>
          <t>Seulement pour des installations à fort caractère historique, de haute qualité artisanale ou industrielle au titre de témoin de l'évolution technologique (voir principes généraux)</t>
        </r>
      </text>
    </comment>
    <comment ref="B94" authorId="0" shapeId="0" xr:uid="{00000000-0006-0000-0500-000047000000}">
      <text>
        <r>
          <rPr>
            <sz val="9"/>
            <color indexed="81"/>
            <rFont val="Tahoma"/>
            <family val="2"/>
          </rPr>
          <t>Seulement pour des appareils à fort caractère historique, de haute qualité artisanale ou industrielle au titre de témoin de l'évolution technologique (voir principes généraux)</t>
        </r>
      </text>
    </comment>
    <comment ref="B95" authorId="0" shapeId="0" xr:uid="{00000000-0006-0000-0500-000048000000}">
      <text>
        <r>
          <rPr>
            <sz val="9"/>
            <color indexed="81"/>
            <rFont val="Tahoma"/>
            <family val="2"/>
          </rPr>
          <t>Pas de subventions</t>
        </r>
      </text>
    </comment>
    <comment ref="B96" authorId="0" shapeId="0" xr:uid="{00000000-0006-0000-0500-000049000000}">
      <text>
        <r>
          <rPr>
            <sz val="9"/>
            <color indexed="81"/>
            <rFont val="Tahoma"/>
            <family val="2"/>
          </rPr>
          <t>Seulement pour des agencements ou appareils de haute qualité artisanale ou industrielle, attachés au lieu, à fort caractère historique au titre de témoin de l'évolution technologique ou du design industriel, faisant en principe partie de l'aménagement caractéristique (voir principes généraux)</t>
        </r>
      </text>
    </comment>
    <comment ref="B98" authorId="0" shapeId="0" xr:uid="{00000000-0006-0000-0500-00004A000000}">
      <text>
        <r>
          <rPr>
            <sz val="9"/>
            <color indexed="81"/>
            <rFont val="Tahoma"/>
            <family val="2"/>
          </rPr>
          <t>Seulement pour des ascenseurs et monte charge à fort caractère historique, de haute qualité artisanale ou industrielle au titre de témoin de l'évolution technologique (voir principes généraux)</t>
        </r>
      </text>
    </comment>
    <comment ref="B99" authorId="0" shapeId="0" xr:uid="{00000000-0006-0000-0500-00004B000000}">
      <text>
        <r>
          <rPr>
            <sz val="9"/>
            <color indexed="81"/>
            <rFont val="Tahoma"/>
            <family val="2"/>
          </rPr>
          <t>Divers en lien avec les installations techniques (voir principes généraux)</t>
        </r>
      </text>
    </comment>
    <comment ref="B101" authorId="0" shapeId="0" xr:uid="{00000000-0006-0000-0500-00004C000000}">
      <text>
        <r>
          <rPr>
            <sz val="9"/>
            <color indexed="81"/>
            <rFont val="Tahoma"/>
            <family val="2"/>
          </rPr>
          <t>Uniquement dans les pièces de caractère historique marqué, consolidaton et réparation des anciens enduits caractéristiques encore en place, si pas possible application d'un nouvel enduit sur la base de sondage selon enduit d'origine ou caractéristique en matière de composition, mise en œuvre et teinte
(voir principes généraux)</t>
        </r>
      </text>
    </comment>
    <comment ref="B102" authorId="0" shapeId="0" xr:uid="{00000000-0006-0000-0500-00004D000000}">
      <text>
        <r>
          <rPr>
            <sz val="9"/>
            <color indexed="81"/>
            <rFont val="Tahoma"/>
            <family val="2"/>
          </rPr>
          <t xml:space="preserve">Pas de subventions en principe seulement pour des travaux de plâtrerie spécifiques exigés pour des questions de conservation (voir principes généraux) </t>
        </r>
      </text>
    </comment>
    <comment ref="B103" authorId="0" shapeId="0" xr:uid="{00000000-0006-0000-0500-00004E000000}">
      <text>
        <r>
          <rPr>
            <sz val="9"/>
            <color indexed="81"/>
            <rFont val="Tahoma"/>
            <family val="2"/>
          </rPr>
          <t>Uniquement dans les pièces de caractère patrimonial marqué, consolidaton et réparation des anciens stucs caractéristiques encore en place, reconstitutions partielles selon stucs d'origine ou caractéristique (voir principes généraux)</t>
        </r>
      </text>
    </comment>
    <comment ref="B104" authorId="0" shapeId="0" xr:uid="{00000000-0006-0000-0500-00004F000000}">
      <text>
        <r>
          <rPr>
            <sz val="9"/>
            <color indexed="81"/>
            <rFont val="Tahoma"/>
            <family val="2"/>
          </rPr>
          <t xml:space="preserve">Uniquement pour des portes en métal de caractère patrimonial marqué, réparation y compris traitement
Nouvelles portes selon modèle d'origine ou caractéristique
(voir principes généraux) </t>
        </r>
      </text>
    </comment>
    <comment ref="B105" authorId="0" shapeId="0" xr:uid="{00000000-0006-0000-0500-000050000000}">
      <text>
        <r>
          <rPr>
            <sz val="9"/>
            <color indexed="81"/>
            <rFont val="Tahoma"/>
            <family val="2"/>
          </rPr>
          <t>Nettoyage, réparations, remplacements ponctuels et traitement sans atteinte à la substance d'éléments de serrurerie historiques ou caractéristiques comme des ferrements, grilles et balustrades etc. (voir principes généraux)</t>
        </r>
      </text>
    </comment>
    <comment ref="B106" authorId="0" shapeId="0" xr:uid="{00000000-0006-0000-0500-000051000000}">
      <text>
        <r>
          <rPr>
            <sz val="9"/>
            <color indexed="81"/>
            <rFont val="Tahoma"/>
            <family val="2"/>
          </rPr>
          <t xml:space="preserve">Uniquement pour des portes en bois de caractère patrimonial marqué, réparation y compris traitement
Nouvelles portes selon modèle d'origine ou caractéristique
(voir principes généraux) </t>
        </r>
      </text>
    </comment>
    <comment ref="B107" authorId="0" shapeId="0" xr:uid="{00000000-0006-0000-0500-000052000000}">
      <text>
        <r>
          <rPr>
            <sz val="9"/>
            <color indexed="81"/>
            <rFont val="Tahoma"/>
            <family val="2"/>
          </rPr>
          <t xml:space="preserve">Uniquement pour des armoires et rayonnage de caractère patrimonial marqué, réparation reconstitution partielle y compris traitement (voir principes généraux) </t>
        </r>
      </text>
    </comment>
    <comment ref="B108" authorId="0" shapeId="0" xr:uid="{00000000-0006-0000-0500-000053000000}">
      <text>
        <r>
          <rPr>
            <sz val="9"/>
            <color indexed="81"/>
            <rFont val="Tahoma"/>
            <family val="2"/>
          </rPr>
          <t>Uniquement dans les pièces de caractère patrimonial marqué, nettoyage, réparations, remplacements ponctuels et traitement sans atteinte à la substance d'éléments de menuiserie historiques ou caractéristiques (voir principes généraux)</t>
        </r>
      </text>
    </comment>
    <comment ref="B109" authorId="0" shapeId="0" xr:uid="{00000000-0006-0000-0500-000054000000}">
      <text>
        <r>
          <rPr>
            <sz val="9"/>
            <color indexed="81"/>
            <rFont val="Tahoma"/>
            <family val="2"/>
          </rPr>
          <t>Nettoyage, réparations, restaurations d'éléments de mobilier intégrés, historiques ou caractéristiques, faisant partie intégrante de l'immeuble (voir principes généraux)</t>
        </r>
      </text>
    </comment>
    <comment ref="B110" authorId="0" shapeId="0" xr:uid="{00000000-0006-0000-0500-000055000000}">
      <text>
        <r>
          <rPr>
            <sz val="9"/>
            <color indexed="81"/>
            <rFont val="Tahoma"/>
            <family val="2"/>
          </rPr>
          <t>Uniquement dans les pièces de caractère patrimonial marqué, nettoyage, réparations, remplacements ponctuels et traitement sans atteinte à la substance de vitrages intérieurs historiques ou caractéristiques (voir principes généraux)</t>
        </r>
      </text>
    </comment>
    <comment ref="B111" authorId="0" shapeId="0" xr:uid="{00000000-0006-0000-0500-000056000000}">
      <text>
        <r>
          <rPr>
            <sz val="9"/>
            <color indexed="81"/>
            <rFont val="Tahoma"/>
            <family val="2"/>
          </rPr>
          <t>Seulement pour des verrouillages à fort caractère patrimonial, de haute qualité artisanale ou industrielle au titre de témoin de l'évolution technologique (voir principes généraux)</t>
        </r>
      </text>
    </comment>
    <comment ref="B112" authorId="0" shapeId="0" xr:uid="{00000000-0006-0000-0500-000057000000}">
      <text>
        <r>
          <rPr>
            <sz val="9"/>
            <color indexed="81"/>
            <rFont val="Tahoma"/>
            <family val="2"/>
          </rPr>
          <t>Uniquement dans les pièces de caractère patrimonial marqué, nettoyage, réparations, remplacements ponctuels et traitement sans atteinte à la substance d'éléments de cloison historiques ou caractéristiques (voir principes généraux)</t>
        </r>
      </text>
    </comment>
    <comment ref="B113" authorId="0" shapeId="0" xr:uid="{00000000-0006-0000-0500-000058000000}">
      <text>
        <r>
          <rPr>
            <sz val="9"/>
            <color indexed="81"/>
            <rFont val="Tahoma"/>
            <family val="2"/>
          </rPr>
          <t>Divers en lien avec les installations techniques 
(voir principes généraux)</t>
        </r>
      </text>
    </comment>
    <comment ref="B115" authorId="0" shapeId="0" xr:uid="{00000000-0006-0000-0500-000059000000}">
      <text>
        <r>
          <rPr>
            <sz val="9"/>
            <color indexed="81"/>
            <rFont val="Tahoma"/>
            <family val="2"/>
          </rPr>
          <t>Uniquement dans les pièces de caractère patrimonial marqué, consolidation et réparation des anciens sols caractéristiques encore en place, remplacement partiel sur la base du revêtement existant en matière de composition, matérialité, mise en œuvre, disposition, traitement de surface et teinte, en principe pas de subventions sur des remplacements complets (voir principes généraux)</t>
        </r>
      </text>
    </comment>
    <comment ref="B116" authorId="0" shapeId="0" xr:uid="{00000000-0006-0000-0500-00005A000000}">
      <text>
        <r>
          <rPr>
            <sz val="9"/>
            <color indexed="81"/>
            <rFont val="Tahoma"/>
            <family val="2"/>
          </rPr>
          <t>Uniquement dans les pièces de caractère patrimonial marqué, consolidation, réparation et remplacement ponctuel des anciens sols en pierre naturelle encore en place, remplacement partiel sur la base du revêtement d'origine ou caractéristique en matière de disposition, matérialité, mise en œuvre, traitement de surface et teinte, en principe pas de subventions sur des remplacements complets (voir principes généraux)</t>
        </r>
      </text>
    </comment>
    <comment ref="B117" authorId="0" shapeId="0" xr:uid="{00000000-0006-0000-0500-00005B000000}">
      <text>
        <r>
          <rPr>
            <sz val="9"/>
            <color indexed="81"/>
            <rFont val="Tahoma"/>
            <family val="2"/>
          </rPr>
          <t>Uniquement dans les pièces de caractère patrimonial marqué, consolidation, réparation et remplacement ponctuel des anciens sols en pierre artificielle encore en place, remplacement partiel sur la base du revêtement d'origine ou caractéristique en matière de disposition, matérialité, mise en œuvre, traitement de surface et teinte, en principe pas de subventions sur des remplacements complets (voir principes généraux)</t>
        </r>
      </text>
    </comment>
    <comment ref="B118" authorId="0" shapeId="0" xr:uid="{00000000-0006-0000-0500-00005C000000}">
      <text>
        <r>
          <rPr>
            <sz val="9"/>
            <color indexed="81"/>
            <rFont val="Tahoma"/>
            <family val="2"/>
          </rPr>
          <t>Uniquement dans les pièces de caractère patrimonial marqué, consolidation, réparation et remplacement ponctuel des anciens carrelages encore en place, remplacement partiel sur la base du revêtement existant en matière de dimension, matérialité, mise en œuvre, disposition et teinte, en principe pas de subventions sur des remplacements complets (voir principes généraux)</t>
        </r>
      </text>
    </comment>
    <comment ref="B119" authorId="0" shapeId="0" xr:uid="{00000000-0006-0000-0500-00005D000000}">
      <text>
        <r>
          <rPr>
            <sz val="9"/>
            <color indexed="81"/>
            <rFont val="Tahoma"/>
            <family val="2"/>
          </rPr>
          <t>Uniquement dans les pièces de caractère patrimonial marqué, consolidation, réparation et remplacement ponctuel des anciens sols en bois encore en place, remplacement partiel sur la base du sol d'origine ou caractéristique en matière de disposition, matérialité, mise en œuvre, traitement de surface et teinte, en principe pas de subventions sur des remplacements complets (voir principes généraux)</t>
        </r>
      </text>
    </comment>
    <comment ref="B120" authorId="0" shapeId="0" xr:uid="{00000000-0006-0000-0500-00005E000000}">
      <text>
        <r>
          <rPr>
            <sz val="9"/>
            <color indexed="81"/>
            <rFont val="Tahoma"/>
            <family val="2"/>
          </rPr>
          <t>Uniquement dans les pièces de caractère patrimonial marqué, consolidation nettoyage, réparation et remplacement ponctuel des anciens papiers peints caractéristiques encore en place, remplacement partiel sur la base des papiers existants en matière de dessin, matérialité, mise en œuvre, disposition et teinte, en principe pas de subventions sur des remplacements complets (voir principes généraux)</t>
        </r>
      </text>
    </comment>
    <comment ref="B121" authorId="0" shapeId="0" xr:uid="{00000000-0006-0000-0500-00005F000000}">
      <text>
        <r>
          <rPr>
            <sz val="9"/>
            <color indexed="81"/>
            <rFont val="Tahoma"/>
            <family val="2"/>
          </rPr>
          <t>Uniquement dans les pièces de caractère patrimonial marqué, consolidation et réparation des anciens revêtement caractéristiques en pierre naturelle encore en place, remplacement partiel selon revêtement existant en matière de dimension, matérialité, mise en œuvre, disposition, traitement de surface et teinte, en principe pas de subventions sur des remplacements complets (voir principes généraux)</t>
        </r>
      </text>
    </comment>
    <comment ref="B122" authorId="0" shapeId="0" xr:uid="{00000000-0006-0000-0500-000060000000}">
      <text>
        <r>
          <rPr>
            <sz val="9"/>
            <color indexed="81"/>
            <rFont val="Tahoma"/>
            <family val="2"/>
          </rPr>
          <t>Uniquement dans les pièces de caractère patrimonial marqué, consolidation et réparation des anciens revêtement caractéristiques en pierre artificielle encore en place, remplacement partiel selon revêtement existant en matière de composition, matérialité, mise en œuvre, disposition, traitement de surface et teinte, en principe pas de subventions sur des remplacements complets (voir principes généraux)</t>
        </r>
      </text>
    </comment>
    <comment ref="B123" authorId="0" shapeId="0" xr:uid="{00000000-0006-0000-0500-000061000000}">
      <text>
        <r>
          <rPr>
            <sz val="9"/>
            <color indexed="81"/>
            <rFont val="Tahoma"/>
            <family val="2"/>
          </rPr>
          <t>Uniquement dans les pièces de caractère patrimonial marqué, consolidation et réparation des anciens carrelages encore en place, remplacement partiel sur la base du revêtement existant en matière de dimension, matérialité, mise en œuvre disposition et teinte, en principe pas de subventions sur des remplacements complets (voir principes généraux)</t>
        </r>
      </text>
    </comment>
    <comment ref="B124" authorId="0" shapeId="0" xr:uid="{00000000-0006-0000-0500-000062000000}">
      <text>
        <r>
          <rPr>
            <sz val="9"/>
            <color indexed="81"/>
            <rFont val="Tahoma"/>
            <family val="2"/>
          </rPr>
          <t>Uniquement dans les pièces de caractère patrimonial marqué, consolidation, réparation et remplacement ponctuel des anciens boiseries encore en place avec conservation d'éventuels décors peints, remplacement partiel sur la base des boiseries existantes en matière de construction, division, matérialité, mise en œuvre, disposition et teinte, en principe pas de subventions sur des remplacements complets (voir principes généraux)</t>
        </r>
      </text>
    </comment>
    <comment ref="B125" authorId="0" shapeId="0" xr:uid="{00000000-0006-0000-0500-000063000000}">
      <text>
        <r>
          <rPr>
            <sz val="9"/>
            <color indexed="81"/>
            <rFont val="Tahoma"/>
            <family val="2"/>
          </rPr>
          <t>Uniquement dans les pièces de caractère patrimonial marqué, consolidation, nettoyage, réparation et remplacement ponctuel des anciens revêtements textiles caractéristiques encore en place, remplacement partiel sur la base du revêtement existant en matière de dessin, matérialité, mise en œuvre, disposition et teinte, en principe pas de subventions sur des remplacements complets (voir principes généraux)</t>
        </r>
      </text>
    </comment>
    <comment ref="B126" authorId="0" shapeId="0" xr:uid="{00000000-0006-0000-0500-000064000000}">
      <text>
        <r>
          <rPr>
            <sz val="9"/>
            <color indexed="81"/>
            <rFont val="Tahoma"/>
            <family val="2"/>
          </rPr>
          <t xml:space="preserve">Echafaudages spécifiques pour les mesures de conservation restauration uniquement et/ou pour l'ensemble des travaux avec une prise en compte proportionnelle (voir principes généraux)
</t>
        </r>
      </text>
    </comment>
    <comment ref="B127" authorId="0" shapeId="0" xr:uid="{00000000-0006-0000-0500-000065000000}">
      <text>
        <r>
          <rPr>
            <sz val="9"/>
            <color indexed="81"/>
            <rFont val="Tahoma"/>
            <family val="2"/>
          </rPr>
          <t>Pas de subventions</t>
        </r>
      </text>
    </comment>
    <comment ref="B128" authorId="0" shapeId="0" xr:uid="{00000000-0006-0000-0500-000066000000}">
      <text>
        <r>
          <rPr>
            <sz val="9"/>
            <color indexed="81"/>
            <rFont val="Tahoma"/>
            <family val="2"/>
          </rPr>
          <t>Uniquement dans les pièces de caractère patrimonial marqué, consolidation, réparation et remplacement ponctuel des anciens plafonds en plâtre encore en place avec conservation d'éventuels moulures et décors peints, remplacement partiel sur la base des plafonds existants en matière de construction, division, matérialité, mise en œuvre, disposition et teinte, en principe pas de subventions sur des remplacements complets (voir principes généraux)</t>
        </r>
      </text>
    </comment>
    <comment ref="B129" authorId="0" shapeId="0" xr:uid="{00000000-0006-0000-0500-000067000000}">
      <text>
        <r>
          <rPr>
            <sz val="9"/>
            <color indexed="81"/>
            <rFont val="Tahoma"/>
            <family val="2"/>
          </rPr>
          <t>Uniquement dans les pièces de caractère patrimonial marqué, consolidation, réparation et remplacement ponctuel des anciens plafonds en bois encore en place avec conservation d'éventuels décors peints, remplacement partiel sur la base des plafonds existants en matière de construction, division, matérialité, mise en œuvre, disposition et teinte, en principe pas de subventions sur des remplacements complets (voir principes généraux)</t>
        </r>
      </text>
    </comment>
    <comment ref="B130" authorId="0" shapeId="0" xr:uid="{00000000-0006-0000-0500-000068000000}">
      <text>
        <r>
          <rPr>
            <sz val="9"/>
            <color indexed="81"/>
            <rFont val="Tahoma"/>
            <family val="2"/>
          </rPr>
          <t>Uniquement dans les pièces de caractère patrimonial marqué, consolidation, nettoyage, réparation et remplacement ponctuel des anciens revêtements textiles caractéristiques encore en place, remplacement partiel sur la base du revêtement existant en matière de dessin, matérialité, mise en œuvre, disposition et teinte, en principe pas de subventions sur des remplacements complets (voir principes généraux)</t>
        </r>
      </text>
    </comment>
    <comment ref="B131" authorId="0" shapeId="0" xr:uid="{00000000-0006-0000-0500-000069000000}">
      <text>
        <r>
          <rPr>
            <sz val="9"/>
            <color indexed="81"/>
            <rFont val="Tahoma"/>
            <family val="2"/>
          </rPr>
          <t xml:space="preserve">Remise en état des conduits pour poêles et cheminées dignes de protection
Remise en état d'anciens poêles fourneaux en molasse ou cheminées avec si possible remise en état de fonctionnement, restauration des portillons et clapets, restauration et remplacement ponctuel de faillances, décors peints ou pierres taillés, nettoyage ou si nécessaire décapage des surfaces, réfection des joints ou traitement de surfaces caractéristiques (voir principes généraux) 
</t>
        </r>
      </text>
    </comment>
    <comment ref="B132" authorId="0" shapeId="0" xr:uid="{00000000-0006-0000-0500-00006A000000}">
      <text>
        <r>
          <rPr>
            <sz val="9"/>
            <color indexed="81"/>
            <rFont val="Tahoma"/>
            <family val="2"/>
          </rPr>
          <t>Uniquement dans les pièces de caractère patrimonial marqué, selon les techniques traditionnelles, le type de peinture et les teintes d'origine avec conservation d'éventuels décors peints (voir principes généraux)</t>
        </r>
      </text>
    </comment>
    <comment ref="B133" authorId="0" shapeId="0" xr:uid="{00000000-0006-0000-0500-00006B000000}">
      <text>
        <r>
          <rPr>
            <sz val="9"/>
            <color indexed="81"/>
            <rFont val="Tahoma"/>
            <family val="2"/>
          </rPr>
          <t xml:space="preserve">Seulement pour des traitements spécifiques exigés pour des questions de conservation (voir principes généraux) </t>
        </r>
      </text>
    </comment>
    <comment ref="B134" authorId="0" shapeId="0" xr:uid="{00000000-0006-0000-0500-00006C000000}">
      <text>
        <r>
          <rPr>
            <sz val="9"/>
            <color indexed="81"/>
            <rFont val="Tahoma"/>
            <family val="2"/>
          </rPr>
          <t>Uniquement dans les pièces de caractère patrimonial marqué, selon les techniques traditionnelles, le type de vernis et les teintes d'origine avec conservation d'éventuels décors peints (voir principes généraux)</t>
        </r>
      </text>
    </comment>
    <comment ref="B135" authorId="0" shapeId="0" xr:uid="{00000000-0006-0000-0500-00006D000000}">
      <text>
        <r>
          <rPr>
            <sz val="9"/>
            <color indexed="81"/>
            <rFont val="Tahoma"/>
            <family val="2"/>
          </rPr>
          <t xml:space="preserve">Décors peints historiques, caractéristiques et artistiques, travaux de sondage et de documentation préliminaire, travaux de consolidation, nettoyage et dégagement, travaux de restauration, de retouche et de reconstitution selon constat (voir principes généraux) </t>
        </r>
      </text>
    </comment>
    <comment ref="B136" authorId="0" shapeId="0" xr:uid="{00000000-0006-0000-0500-00006E000000}">
      <text>
        <r>
          <rPr>
            <sz val="9"/>
            <color indexed="81"/>
            <rFont val="Tahoma"/>
            <family val="2"/>
          </rPr>
          <t xml:space="preserve">Seulement pour les assèchements spécifiques exigés pour des questions de conservation (voir principes généraux) </t>
        </r>
      </text>
    </comment>
    <comment ref="B137" authorId="0" shapeId="0" xr:uid="{00000000-0006-0000-0500-00006F000000}">
      <text>
        <r>
          <rPr>
            <sz val="9"/>
            <color indexed="81"/>
            <rFont val="Tahoma"/>
            <family val="2"/>
          </rPr>
          <t xml:space="preserve">Seulement pour les assèchements spécifiques exigés pour des questions de conservation (voir principes généraux) </t>
        </r>
      </text>
    </comment>
    <comment ref="B138" authorId="0" shapeId="0" xr:uid="{00000000-0006-0000-0500-000070000000}">
      <text>
        <r>
          <rPr>
            <sz val="9"/>
            <color indexed="81"/>
            <rFont val="Tahoma"/>
            <family val="2"/>
          </rPr>
          <t>Divers en lien avec les installations techniques 
(voir principes généraux)</t>
        </r>
      </text>
    </comment>
    <comment ref="B140" authorId="0" shapeId="0" xr:uid="{00000000-0006-0000-0500-000071000000}">
      <text>
        <r>
          <rPr>
            <sz val="9"/>
            <color indexed="81"/>
            <rFont val="Tahoma"/>
            <family val="2"/>
          </rPr>
          <t>Seulement pour des installations industrielles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1" authorId="0" shapeId="0" xr:uid="{00000000-0006-0000-0500-000072000000}">
      <text>
        <r>
          <rPr>
            <sz val="9"/>
            <color rgb="FF000000"/>
            <rFont val="Tahoma"/>
            <family val="2"/>
          </rPr>
          <t>Seulement pour des installations de minoterie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2" authorId="0" shapeId="0" xr:uid="{00000000-0006-0000-0500-000073000000}">
      <text>
        <r>
          <rPr>
            <sz val="9"/>
            <color indexed="81"/>
            <rFont val="Tahoma"/>
            <family val="2"/>
          </rPr>
          <t>Seulement pour des installations de scierie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3" authorId="0" shapeId="0" xr:uid="{00000000-0006-0000-0500-000074000000}">
      <text>
        <r>
          <rPr>
            <sz val="9"/>
            <color rgb="FF000000"/>
            <rFont val="Tahoma"/>
            <family val="2"/>
          </rPr>
          <t>Seulement pour des installations et équipements ferroviaires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4" authorId="0" shapeId="0" xr:uid="{00000000-0006-0000-0500-000075000000}">
      <text>
        <r>
          <rPr>
            <sz val="9"/>
            <color rgb="FF000000"/>
            <rFont val="Tahoma"/>
            <family val="2"/>
          </rPr>
          <t>Seulement pour des automobiles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5" authorId="0" shapeId="0" xr:uid="{00000000-0006-0000-0500-000076000000}">
      <text>
        <r>
          <rPr>
            <sz val="9"/>
            <color rgb="FF000000"/>
            <rFont val="Tahoma"/>
            <family val="2"/>
          </rPr>
          <t>Seulement pour des avions ou aéronefs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6" authorId="0" shapeId="0" xr:uid="{00000000-0006-0000-0500-000077000000}">
      <text>
        <r>
          <rPr>
            <sz val="9"/>
            <color rgb="FF000000"/>
            <rFont val="Tahoma"/>
            <family val="2"/>
          </rPr>
          <t>Seulement pour des bateaux et équipements navals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7" authorId="0" shapeId="0" xr:uid="{00000000-0006-0000-0500-000078000000}">
      <text>
        <r>
          <rPr>
            <sz val="9"/>
            <color rgb="FF000000"/>
            <rFont val="Tahoma"/>
            <family val="2"/>
          </rPr>
          <t>Seulement pour des fontaines à fort caractère patrimonial, de haute qualité artisanale ou artistique, restauration, réparation avec reconstitutions partielles dans l'objectif d'une remise en état de fonctionnement avec les matériaux et selon les techniques d'origine (voir principes généraux)</t>
        </r>
      </text>
    </comment>
    <comment ref="B148" authorId="0" shapeId="0" xr:uid="{00000000-0006-0000-0500-000079000000}">
      <text>
        <r>
          <rPr>
            <sz val="9"/>
            <color rgb="FF000000"/>
            <rFont val="Tahoma"/>
            <family val="2"/>
          </rPr>
          <t>Seulement pour des installations et équipements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49" authorId="0" shapeId="0" xr:uid="{00000000-0006-0000-0500-00007A000000}">
      <text>
        <r>
          <rPr>
            <sz val="9"/>
            <color rgb="FF000000"/>
            <rFont val="Tahoma"/>
            <family val="2"/>
          </rPr>
          <t>Seulement pour des horloges ou cadrans à fort caractère patrimonial, de haute qualité artisanale, industrielle au titre de témoin de l'évolution technologique ou artistique, restauration, réparation avec reconstitutions partielles dans l'objectif d'une remise en état de fonctionnement avec les matériaux et selon les techniques d'origine (voir principes généraux)</t>
        </r>
      </text>
    </comment>
    <comment ref="B150" authorId="0" shapeId="0" xr:uid="{00000000-0006-0000-0500-00007B000000}">
      <text>
        <r>
          <rPr>
            <sz val="9"/>
            <color rgb="FF000000"/>
            <rFont val="Tahoma"/>
            <family val="2"/>
          </rPr>
          <t>Seulement pour des installations et équipements campanaires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51" authorId="0" shapeId="0" xr:uid="{00000000-0006-0000-0500-00007C000000}">
      <text>
        <r>
          <rPr>
            <sz val="9"/>
            <color rgb="FF000000"/>
            <rFont val="Tahoma"/>
            <family val="2"/>
          </rPr>
          <t>Seulement pour des automates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52" authorId="0" shapeId="0" xr:uid="{00000000-0006-0000-0500-00007D000000}">
      <text>
        <r>
          <rPr>
            <sz val="9"/>
            <color rgb="FF000000"/>
            <rFont val="Tahoma"/>
            <family val="2"/>
          </rPr>
          <t>Seulement pour des orgues et instruments à fort caractère patrimonial, de haute qualité artisanale au titre de témoin de l'évolution technologique, musicale et artistique, restauration, réparation avec reconstitutions partielles dans l'objectif d'une remise en état de fonctionnement avec les matériaux et selon les techniques d'origine, les accordages et relevages sont considérés comme travaux d'entretien et ne sont pas subventionnés  (voir principes généraux)</t>
        </r>
      </text>
    </comment>
    <comment ref="B153" authorId="0" shapeId="0" xr:uid="{00000000-0006-0000-0500-00007E000000}">
      <text>
        <r>
          <rPr>
            <sz val="9"/>
            <color rgb="FF000000"/>
            <rFont val="Tahoma"/>
            <family val="2"/>
          </rPr>
          <t>Seulement pour des enseignes à fort caractère patrimonial, de haute qualité artisanale ou artistique, restauration, réparation avec reconstitutions partielles avec les matériaux et selon les techniques d'origine (voir principes généraux)</t>
        </r>
      </text>
    </comment>
    <comment ref="B154" authorId="0" shapeId="0" xr:uid="{00000000-0006-0000-0500-00007F000000}">
      <text>
        <r>
          <rPr>
            <sz val="9"/>
            <color rgb="FF000000"/>
            <rFont val="Tahoma"/>
            <family val="2"/>
          </rPr>
          <t>Seulement pour des bornes à fort caractère patrimonial, de haute qualité artisanale ou artistique in situ au titre de témoin de l'organisation et de la gestion du territoire, restauration, réparation avec reconstitutions partielles avec les matériaux et selon les techniques d'origine (voir principes généraux)</t>
        </r>
      </text>
    </comment>
    <comment ref="B155" authorId="0" shapeId="0" xr:uid="{00000000-0006-0000-0500-000080000000}">
      <text>
        <r>
          <rPr>
            <sz val="9"/>
            <color rgb="FF000000"/>
            <rFont val="Tahoma"/>
            <family val="2"/>
          </rPr>
          <t>Seulement pour des croix de chemin à fort caractère patrimonial, de haute qualité artisanale ou artistique, in situ au titre de témoin de l'organisation et de la gestion du territoire, restauration, réparation avec reconstitutions partielles avec les matériaux et selon les techniques d'origine (voir principes généraux)</t>
        </r>
      </text>
    </comment>
    <comment ref="B156" authorId="0" shapeId="0" xr:uid="{00000000-0006-0000-0500-000081000000}">
      <text>
        <r>
          <rPr>
            <sz val="9"/>
            <color rgb="FF000000"/>
            <rFont val="Tahoma"/>
            <family val="2"/>
          </rPr>
          <t>Seulement pour des tombes à fort caractère patrimonial, de haute qualité artisanale ou artistique, in situ au titre de témoin de la culture funéraire ou d'une personne historique, restauration, réparation avec reconstitutions partielles avec les matériaux et selon les techniques d'origine (voir principes généraux)</t>
        </r>
      </text>
    </comment>
    <comment ref="B158" authorId="0" shapeId="0" xr:uid="{00000000-0006-0000-0500-000082000000}">
      <text>
        <r>
          <rPr>
            <sz val="9"/>
            <color rgb="FF000000"/>
            <rFont val="Tahoma"/>
            <family val="2"/>
          </rPr>
          <t xml:space="preserve">Divers en lien avec les équipements d'exploitation
</t>
        </r>
        <r>
          <rPr>
            <sz val="9"/>
            <color rgb="FF000000"/>
            <rFont val="Tahoma"/>
            <family val="2"/>
          </rPr>
          <t>(voir principes généraux)</t>
        </r>
      </text>
    </comment>
    <comment ref="B160" authorId="0" shapeId="0" xr:uid="{00000000-0006-0000-0500-000083000000}">
      <text>
        <r>
          <rPr>
            <sz val="9"/>
            <color indexed="81"/>
            <rFont val="Tahoma"/>
            <family val="2"/>
          </rPr>
          <t>Seulement pour des aménagements de chemins et places à fort caractère patrimonial, dans des sites de haute qualité et bien conservés, restauration, réparation avec reconstitutions partielles avec les matériaux et selon la disposition d'origine (voir principes généraux)</t>
        </r>
      </text>
    </comment>
    <comment ref="B161" authorId="0" shapeId="0" xr:uid="{00000000-0006-0000-0500-000084000000}">
      <text>
        <r>
          <rPr>
            <sz val="9"/>
            <color rgb="FF000000"/>
            <rFont val="Tahoma"/>
            <family val="2"/>
          </rPr>
          <t>Seulement pour des chemins et places à fort caractère patrimonial, dans des sites de haute qualité bien conservés, restauration, réparation avec reconstitutions partielles avec les matériaux et selon la disposition d'origine (voir principes généraux)</t>
        </r>
      </text>
    </comment>
    <comment ref="B162" authorId="0" shapeId="0" xr:uid="{00000000-0006-0000-0500-000085000000}">
      <text>
        <r>
          <rPr>
            <sz val="9"/>
            <color indexed="81"/>
            <rFont val="Tahoma"/>
            <family val="2"/>
          </rPr>
          <t>Seulement pour des parcs et jardins à fort caractère patrimonial dans des sites de haute qualité bien conservés, restauration, réaménagement avec reconstitutions partielles avec les matériaux et les essences et selon leur disposition d'origine ou caractéristique (voir principes généraux)</t>
        </r>
      </text>
    </comment>
    <comment ref="B163" authorId="0" shapeId="0" xr:uid="{00000000-0006-0000-0500-000086000000}">
      <text>
        <r>
          <rPr>
            <sz val="9"/>
            <color indexed="81"/>
            <rFont val="Tahoma"/>
            <family val="2"/>
          </rPr>
          <t>Seulement pour des arbres, haies et plantations à fort caractère patrimonial dans des sites de haute qualité bien conservés, assainissement phytosanitaire, avec reconstitutions partielles des plantations avec les essences et selon la disposition d'origine ou caractéristique (voir principes généraux)</t>
        </r>
      </text>
    </comment>
    <comment ref="B164" authorId="0" shapeId="0" xr:uid="{00000000-0006-0000-0500-000087000000}">
      <text>
        <r>
          <rPr>
            <sz val="9"/>
            <color rgb="FF000000"/>
            <rFont val="Tahoma"/>
            <family val="2"/>
          </rPr>
          <t>Seulement pour des arbres, haies et plantations à fort caractère patrimonial dans des sites de haute qualité bien conservés, assainissement phytosanitaire, avec reconstitutions ponctuelles des plantations avec les essences et selon la disposition d'origine ou caractéristique (voir principes généraux)</t>
        </r>
      </text>
    </comment>
    <comment ref="B165" authorId="0" shapeId="0" xr:uid="{00000000-0006-0000-0500-000088000000}">
      <text>
        <r>
          <rPr>
            <sz val="9"/>
            <color indexed="81"/>
            <rFont val="Tahoma"/>
            <family val="2"/>
          </rPr>
          <t>Divers en lien avec les aménagements extérieurs
(voir principes généraux)</t>
        </r>
      </text>
    </comment>
    <comment ref="B167" authorId="0" shapeId="0" xr:uid="{00000000-0006-0000-0500-000089000000}">
      <text>
        <r>
          <rPr>
            <sz val="9"/>
            <color indexed="81"/>
            <rFont val="Tahoma"/>
            <family val="2"/>
          </rPr>
          <t>Seulement pour du mobilier de haute qualité artisanale ou artistique, attaché au lieu, à fort caractère patrimonial, faisant en principe partie de l'aménagement caractéristique, restauration, réparation avec reconstitutions partielles avec les matériaux et selon les techniques d'origine (voir principes généraux)</t>
        </r>
      </text>
    </comment>
    <comment ref="B168" authorId="0" shapeId="0" xr:uid="{00000000-0006-0000-0500-00008A000000}">
      <text>
        <r>
          <rPr>
            <sz val="9"/>
            <color rgb="FF000000"/>
            <rFont val="Tahoma"/>
            <family val="2"/>
          </rPr>
          <t>Seulement pour des luminaires de haute qualité artisanale ou artistique, attaché au lieu, à fort caractère patrimonial au titre de témoin de l'évolution technologique ou du design industriel, faisant en principe partie de l'aménagement caractéristique, restauration, réparation avec reconstitutions partielles avec les matériaux et selon les techniques d'origine (voir principes généraux)</t>
        </r>
      </text>
    </comment>
    <comment ref="B169" authorId="0" shapeId="0" xr:uid="{00000000-0006-0000-0500-00008B000000}">
      <text>
        <r>
          <rPr>
            <sz val="9"/>
            <color rgb="FF000000"/>
            <rFont val="Tahoma"/>
            <family val="2"/>
          </rPr>
          <t>Seulement pour textiles de haute qualité artisanale ou artistique, attaché au lieu, à fort caractère patrimonial, faisant en principe partie de l'aménagement caractéristique, restauration, réparation avec reconstitutions partielles avec les matériaux et selon les techniques d'origine (voir principes généraux)</t>
        </r>
      </text>
    </comment>
    <comment ref="B170" authorId="0" shapeId="0" xr:uid="{00000000-0006-0000-0500-00008C000000}">
      <text>
        <r>
          <rPr>
            <sz val="9"/>
            <color rgb="FF000000"/>
            <rFont val="Tahoma"/>
            <family val="2"/>
          </rPr>
          <t>Seulement pour des appareils et machines de haute qualité artisanale ou industrielle attaché au lieu, à fort caractère patrimonial au titre de témoin de l'évolution technologique ou du design industriel, faisant en principe partie de l'aménagement caractéristique, restauration, réparation avec reconstitutions partielles avec les matériaux et selon les techniques d'origine (voir principes généraux)</t>
        </r>
      </text>
    </comment>
    <comment ref="B171" authorId="0" shapeId="0" xr:uid="{00000000-0006-0000-0500-00008D000000}">
      <text>
        <r>
          <rPr>
            <sz val="9"/>
            <color rgb="FF000000"/>
            <rFont val="Tahoma"/>
            <family val="2"/>
          </rPr>
          <t>Seulement pour des objets de haute qualité artisanale, artistique ou industrielle, attaché au lieu, à fort caractère patrimonial faisant en principe partie de l'aménagement caractéristique, restauration, réparation avec reconstitutions partielles avec les matériaux et selon les techniques d'origine (voir principes généraux)</t>
        </r>
      </text>
    </comment>
    <comment ref="B172" authorId="0" shapeId="0" xr:uid="{00000000-0006-0000-0500-00008E000000}">
      <text>
        <r>
          <rPr>
            <sz val="9"/>
            <color rgb="FF000000"/>
            <rFont val="Tahoma"/>
            <family val="2"/>
          </rPr>
          <t>Seulement pour des livres et archives historiques ou rares de haute qualité artisanale ou artistique, attaché au lieu, à fort caractère patrimonial au titre de source et témoin historique, nettoyage, restauration et retouches, au besoin réfection de la reliure avec les matériaux et selon les techniques d'origine (voir principes généraux)</t>
        </r>
      </text>
    </comment>
    <comment ref="B173" authorId="0" shapeId="0" xr:uid="{00000000-0006-0000-0500-00008F000000}">
      <text>
        <r>
          <rPr>
            <sz val="9"/>
            <color rgb="FF000000"/>
            <rFont val="Tahoma"/>
            <family val="2"/>
          </rPr>
          <t>Seulement pour des moyens de transport à fort caractère patrimonial, de haute qualité artisanale ou industrielle au titre de témoin de l'évolution technologique, restauration, réparation avec reconstitutions partielles dans l'objectif d'une remise en état de fonctionnement avec les matériaux et selon les techniques d'origine (voir principes généraux)</t>
        </r>
      </text>
    </comment>
    <comment ref="B174" authorId="0" shapeId="0" xr:uid="{00000000-0006-0000-0500-000090000000}">
      <text>
        <r>
          <rPr>
            <sz val="9"/>
            <color indexed="81"/>
            <rFont val="Tahoma"/>
            <family val="2"/>
          </rPr>
          <t>Seulement pour des peintures de haute valeur artistique ou historique, y compris cadre et support, faisant en principe partie de l'aménagement caractéristique, travaux de sondage et de documentation préliminaire, travaux de consolidation, nettoyage et dégagement, travaux de restauration, de retouche et de reconstitution selon constat avec les matériaux et selon les techniques d'origine, mesures de conservation préventive et documentation finale (voir principes généraux)</t>
        </r>
      </text>
    </comment>
    <comment ref="B175" authorId="0" shapeId="0" xr:uid="{00000000-0006-0000-0500-000091000000}">
      <text>
        <r>
          <rPr>
            <sz val="9"/>
            <color rgb="FF000000"/>
            <rFont val="Tahoma"/>
            <family val="2"/>
          </rPr>
          <t>Seulement pour des peintures ou fresque de haute valeur artistique ou historique, y compris support, faisant en principe partie de l'aménagement caractéristique, travaux de sondage et de documentation préliminaire, travaux de consolidation, nettoyage et dégagement, travaux de restauration, de retouche et de reconstitution selon constat avec les matériaux et selon les techniques d'origine, mesures de conservation préventive et documentation finale (voir principes généraux)</t>
        </r>
      </text>
    </comment>
    <comment ref="B176" authorId="0" shapeId="0" xr:uid="{00000000-0006-0000-0500-000092000000}">
      <text>
        <r>
          <rPr>
            <sz val="9"/>
            <color rgb="FF000000"/>
            <rFont val="Tahoma"/>
            <family val="2"/>
          </rPr>
          <t>Seulement pour des sculptures et statues de haute valeur artistique ou historique, y compris appui et support, faisant en principe partie de l'aménagement caractéristique, travaux de sondage et de documentation préliminaire, travaux de consolidation, nettoyage et dégagement, travaux de restauration, de retouche et de reconstitution selon constat avec les matériaux et selon les techniques d'origine, mesures de conservation préventive et documentation finale (voir principes généraux)</t>
        </r>
      </text>
    </comment>
    <comment ref="B177" authorId="0" shapeId="0" xr:uid="{00000000-0006-0000-0500-000093000000}">
      <text>
        <r>
          <rPr>
            <sz val="9"/>
            <color rgb="FF000000"/>
            <rFont val="Tahoma"/>
            <family val="2"/>
          </rPr>
          <t>Seulement pour des vitraux de haute valeur artistique ou historique, y compris cadre et support, faisant en principe partie de l'aménagement caractéristique, travaux de sondage et de documentation préliminaire, travaux de consolidation, nettoyage et dégagement, travaux de restauration, de retouche et de reconstitution selon constat avec les matériaux et selon les techniques d'origine, mesures de conservation préventive et documentation finale (voir principes généraux)</t>
        </r>
      </text>
    </comment>
    <comment ref="B178" authorId="0" shapeId="0" xr:uid="{00000000-0006-0000-0500-000094000000}">
      <text>
        <r>
          <rPr>
            <sz val="9"/>
            <color indexed="81"/>
            <rFont val="Tahoma"/>
            <family val="2"/>
          </rPr>
          <t>Seulement pour des papiers peints de haute qualité artisanale ou artistique, attaché au lieu, à fort caractère patrimonial, faisant en principe partie de l'aménagement caractéristique, restauration, réparation avec reconstitutions partielles avec les matériaux et selon les techniques d'origine (voir principes généraux)</t>
        </r>
      </text>
    </comment>
    <comment ref="B179" authorId="0" shapeId="0" xr:uid="{00000000-0006-0000-0500-000095000000}">
      <text>
        <r>
          <rPr>
            <sz val="9"/>
            <color indexed="81"/>
            <rFont val="Tahoma"/>
            <family val="2"/>
          </rPr>
          <t>Réserve en lien avec les aménagements et la décoration
(voir principes généraux)</t>
        </r>
      </text>
    </comment>
    <comment ref="B180" authorId="0" shapeId="0" xr:uid="{00000000-0006-0000-0500-000096000000}">
      <text>
        <r>
          <rPr>
            <sz val="9"/>
            <color rgb="FF000000"/>
            <rFont val="Tahoma"/>
            <family val="2"/>
          </rPr>
          <t xml:space="preserve">Divers en lien avec les aménagements extérieurs
</t>
        </r>
        <r>
          <rPr>
            <sz val="9"/>
            <color rgb="FF000000"/>
            <rFont val="Tahoma"/>
            <family val="2"/>
          </rPr>
          <t>(voir principes généraux)</t>
        </r>
      </text>
    </comment>
    <comment ref="B191" authorId="0" shapeId="0" xr:uid="{00000000-0006-0000-0500-000097000000}">
      <text>
        <r>
          <rPr>
            <sz val="9"/>
            <color indexed="81"/>
            <rFont val="Tahoma"/>
            <family val="2"/>
          </rPr>
          <t>Honoraires d'architecte et/ou direction des travaux pour l'ensemble des travaux avec une prise en compte proportionnelle (voir principes généraux)</t>
        </r>
      </text>
    </comment>
    <comment ref="B192" authorId="0" shapeId="0" xr:uid="{00000000-0006-0000-0500-000098000000}">
      <text>
        <r>
          <rPr>
            <sz val="9"/>
            <color rgb="FF000000"/>
            <rFont val="Tahoma"/>
            <family val="2"/>
          </rPr>
          <t>Honoraires d'ingénieur civil et/ou direction des travaux pour l'ensemble des travaux avec une prise en compte proportionnelle (voir principes généraux)</t>
        </r>
      </text>
    </comment>
    <comment ref="B193" authorId="0" shapeId="0" xr:uid="{00000000-0006-0000-0500-000099000000}">
      <text>
        <r>
          <rPr>
            <sz val="9"/>
            <color indexed="81"/>
            <rFont val="Tahoma"/>
            <family val="2"/>
          </rPr>
          <t>Pas de subventions (voir principes généraux)</t>
        </r>
      </text>
    </comment>
    <comment ref="B194" authorId="0" shapeId="0" xr:uid="{00000000-0006-0000-0500-00009A000000}">
      <text>
        <r>
          <rPr>
            <sz val="9"/>
            <color indexed="81"/>
            <rFont val="Tahoma"/>
            <family val="2"/>
          </rPr>
          <t>Pas de subventions (voir principes généraux)</t>
        </r>
      </text>
    </comment>
    <comment ref="B195" authorId="0" shapeId="0" xr:uid="{00000000-0006-0000-0500-00009B000000}">
      <text>
        <r>
          <rPr>
            <sz val="9"/>
            <color rgb="FF000000"/>
            <rFont val="Tahoma"/>
            <family val="2"/>
          </rPr>
          <t>Pas de subventions (voir principes généraux)</t>
        </r>
      </text>
    </comment>
    <comment ref="B196" authorId="0" shapeId="0" xr:uid="{00000000-0006-0000-0500-00009C000000}">
      <text>
        <r>
          <rPr>
            <sz val="9"/>
            <color indexed="81"/>
            <rFont val="Tahoma"/>
            <family val="2"/>
          </rPr>
          <t>Pas de subventions (voir principes généraux)</t>
        </r>
      </text>
    </comment>
    <comment ref="B197" authorId="0" shapeId="0" xr:uid="{00000000-0006-0000-0500-00009D000000}">
      <text>
        <r>
          <rPr>
            <sz val="9"/>
            <color rgb="FF000000"/>
            <rFont val="Tahoma"/>
            <family val="2"/>
          </rPr>
          <t xml:space="preserve">Honoraires, rapports, expertises et prestations spécifiques exigées pour des questions de conservation (voir principes généraux) </t>
        </r>
      </text>
    </comment>
    <comment ref="B198" authorId="0" shapeId="0" xr:uid="{00000000-0006-0000-0500-00009E000000}">
      <text>
        <r>
          <rPr>
            <sz val="9"/>
            <color indexed="81"/>
            <rFont val="Tahoma"/>
            <family val="2"/>
          </rPr>
          <t>Pas de subventions (voir principes généraux)</t>
        </r>
      </text>
    </comment>
    <comment ref="B199" authorId="0" shapeId="0" xr:uid="{00000000-0006-0000-0500-00009F000000}">
      <text>
        <r>
          <rPr>
            <sz val="9"/>
            <color indexed="81"/>
            <rFont val="Tahoma"/>
            <family val="2"/>
          </rPr>
          <t xml:space="preserve">Honoraires, rapports, expertises et prestations spécifiques exigées pour des questions de conservation (voir principes généraux) </t>
        </r>
      </text>
    </comment>
    <comment ref="B200" authorId="0" shapeId="0" xr:uid="{00000000-0006-0000-0500-0000A0000000}">
      <text>
        <r>
          <rPr>
            <sz val="9"/>
            <color indexed="81"/>
            <rFont val="Tahoma"/>
            <family val="2"/>
          </rPr>
          <t xml:space="preserve">Honoraires, rapports, expertises et prestations spécifiques exigées pour des questions de conservation (voir principes généraux) </t>
        </r>
      </text>
    </comment>
    <comment ref="B201" authorId="0" shapeId="0" xr:uid="{00000000-0006-0000-0500-0000A1000000}">
      <text>
        <r>
          <rPr>
            <sz val="9"/>
            <color rgb="FF000000"/>
            <rFont val="Tahoma"/>
            <family val="2"/>
          </rPr>
          <t>Prestations réalisées par le maître de l'ouvrage pour les mesures de conservation restauration uniquement et/ou pour l'ensemble des travaux avec une prise en compte proportionnelle, 25.-/h pour travail d'aide, 50.-/h pour travaux de qualité professionnelle, seulement sur annonce et avec accord préalable du Service (voir principes généraux)</t>
        </r>
      </text>
    </comment>
    <comment ref="B203" authorId="0" shapeId="0" xr:uid="{00000000-0006-0000-0500-0000A2000000}">
      <text>
        <r>
          <rPr>
            <sz val="9"/>
            <color indexed="81"/>
            <rFont val="Tahoma"/>
            <family val="2"/>
          </rPr>
          <t>Pas de subventions (voir principes généraux)</t>
        </r>
      </text>
    </comment>
    <comment ref="B204" authorId="0" shapeId="0" xr:uid="{00000000-0006-0000-0500-0000A3000000}">
      <text>
        <r>
          <rPr>
            <sz val="9"/>
            <color indexed="81"/>
            <rFont val="Tahoma"/>
            <family val="2"/>
          </rPr>
          <t xml:space="preserve">Rapports, expertises et prestations spécifiques exigées pour des questions de conservation (voir principes généraux) </t>
        </r>
      </text>
    </comment>
    <comment ref="B205" authorId="0" shapeId="0" xr:uid="{00000000-0006-0000-0500-0000A4000000}">
      <text>
        <r>
          <rPr>
            <sz val="9"/>
            <color rgb="FF000000"/>
            <rFont val="Tahoma"/>
            <family val="2"/>
          </rPr>
          <t xml:space="preserve">Maquettes et échantillons exigés pour des questions de conservation (voir principes généraux) </t>
        </r>
      </text>
    </comment>
    <comment ref="B206" authorId="0" shapeId="0" xr:uid="{00000000-0006-0000-0500-0000A5000000}">
      <text>
        <r>
          <rPr>
            <sz val="9"/>
            <color indexed="81"/>
            <rFont val="Tahoma"/>
            <family val="2"/>
          </rPr>
          <t xml:space="preserve">Photos de haute résolution et de qualité professionnelle exigées pour des questions de conservation et de documentation avant et après les travaux (voir principes généraux) </t>
        </r>
      </text>
    </comment>
    <comment ref="B207" authorId="0" shapeId="0" xr:uid="{00000000-0006-0000-0500-0000A6000000}">
      <text>
        <r>
          <rPr>
            <sz val="9"/>
            <color indexed="81"/>
            <rFont val="Tahoma"/>
            <family val="2"/>
          </rPr>
          <t>Frais de reproduction pour l'ensemble des travaux avec une prise en compte proportionnelle (voir principes généraux)</t>
        </r>
      </text>
    </comment>
    <comment ref="B208" authorId="0" shapeId="0" xr:uid="{00000000-0006-0000-0500-0000A7000000}">
      <text>
        <r>
          <rPr>
            <sz val="9"/>
            <color indexed="81"/>
            <rFont val="Tahoma"/>
            <family val="2"/>
          </rPr>
          <t>Documentation exigée pour des questions de conservation et de documentation avant et après les travaux (voir principes généraux)</t>
        </r>
      </text>
    </comment>
  </commentList>
</comments>
</file>

<file path=xl/sharedStrings.xml><?xml version="1.0" encoding="utf-8"?>
<sst xmlns="http://schemas.openxmlformats.org/spreadsheetml/2006/main" count="1562" uniqueCount="1207">
  <si>
    <t>octroi sur la base des devis</t>
  </si>
  <si>
    <t>paiement sur la base des factures</t>
  </si>
  <si>
    <t>subventionnable</t>
  </si>
  <si>
    <t>subventionnable en proportion</t>
  </si>
  <si>
    <t xml:space="preserve"> subventionnable</t>
  </si>
  <si>
    <t>TRAVAUX PREPARATOIRES</t>
  </si>
  <si>
    <t>Relevés</t>
  </si>
  <si>
    <t>Démolitions</t>
  </si>
  <si>
    <t>Démontages</t>
  </si>
  <si>
    <t>BATIMENT</t>
  </si>
  <si>
    <t>Gros-œuvre 1</t>
  </si>
  <si>
    <t>Maçonnerie</t>
  </si>
  <si>
    <t>Installations de chantier</t>
  </si>
  <si>
    <t>Echafaudages</t>
  </si>
  <si>
    <t>Pierre naturelle</t>
  </si>
  <si>
    <t>Gros-œuvre 2</t>
  </si>
  <si>
    <t>Fenêtres</t>
  </si>
  <si>
    <t>Ferblanterie</t>
  </si>
  <si>
    <t>Etanchéités spéciales</t>
  </si>
  <si>
    <t>Aménagements intérieurs 1</t>
  </si>
  <si>
    <t>Portes intérieures en bois</t>
  </si>
  <si>
    <t>Aménagements intérieurs 2</t>
  </si>
  <si>
    <t>Sols en pierre naturelle</t>
  </si>
  <si>
    <t>Plafonds en plâtre</t>
  </si>
  <si>
    <t>Plafonds en bois</t>
  </si>
  <si>
    <t>Fumisterie, poêlerie</t>
  </si>
  <si>
    <t>Photos</t>
  </si>
  <si>
    <t>Documentation</t>
  </si>
  <si>
    <t>Architecte</t>
  </si>
  <si>
    <t>Ingénieur civil</t>
  </si>
  <si>
    <t>montant subventionnable 1 /coût total</t>
  </si>
  <si>
    <t>montant subventionnable 2</t>
  </si>
  <si>
    <t>montant subventionnable total (arrondi pour l'octroi)</t>
  </si>
  <si>
    <t>total colonnes 2 et 3</t>
  </si>
  <si>
    <t xml:space="preserve">total colonnes 2 et 3  / total colonne 1 </t>
  </si>
  <si>
    <t>montant subventionnable 1</t>
  </si>
  <si>
    <t>sans honoraires ni frais secondaires</t>
  </si>
  <si>
    <t>localité</t>
  </si>
  <si>
    <t>adresse</t>
  </si>
  <si>
    <t>coût total de l'ouvrage</t>
  </si>
  <si>
    <t>Déblaiement, préparation du terrain</t>
  </si>
  <si>
    <t>Protection, aménagements provisoires</t>
  </si>
  <si>
    <t>Protection ouvrages existants</t>
  </si>
  <si>
    <t>Excavation</t>
  </si>
  <si>
    <t>Installations électriques</t>
  </si>
  <si>
    <t>Installations chauffage, ventilation</t>
  </si>
  <si>
    <t>Installations sanitaires</t>
  </si>
  <si>
    <t>Installations de transport</t>
  </si>
  <si>
    <t>Ascenseurs et monte-charge</t>
  </si>
  <si>
    <t>CFC</t>
  </si>
  <si>
    <t>Relevés, études géotechniques</t>
  </si>
  <si>
    <t>références justificatifs</t>
  </si>
  <si>
    <t>coût total</t>
  </si>
  <si>
    <t>références photographies</t>
  </si>
  <si>
    <t>Coûts subventionnables</t>
  </si>
  <si>
    <t>Coûts totaux</t>
  </si>
  <si>
    <t>Descriptif des travaux</t>
  </si>
  <si>
    <t>Justificatifs</t>
  </si>
  <si>
    <t>à remplir par le requérant</t>
  </si>
  <si>
    <t>Adresse</t>
  </si>
  <si>
    <t>à remplir par le Service des biens culturels</t>
  </si>
  <si>
    <t>Coûts</t>
  </si>
  <si>
    <t>Taux de la subvention</t>
  </si>
  <si>
    <t>Taux de base</t>
  </si>
  <si>
    <t>Contrôles</t>
  </si>
  <si>
    <t>Personnne en charge du dossier</t>
  </si>
  <si>
    <t>Date</t>
  </si>
  <si>
    <t>retour aux instructions</t>
  </si>
  <si>
    <t>OCTROI</t>
  </si>
  <si>
    <t>NPA / Commune / Localité</t>
  </si>
  <si>
    <t>Coordonnées nationales</t>
  </si>
  <si>
    <t>Propriétaire / Nom / Prénom</t>
  </si>
  <si>
    <t>NPA  Localité</t>
  </si>
  <si>
    <t>Allee</t>
  </si>
  <si>
    <t>A / 0</t>
  </si>
  <si>
    <t>Vincent Steingruber</t>
  </si>
  <si>
    <t>Alphütte</t>
  </si>
  <si>
    <t>A / 1</t>
  </si>
  <si>
    <t>Nicolas Chenut</t>
  </si>
  <si>
    <t>Altar</t>
  </si>
  <si>
    <t>A / 2</t>
  </si>
  <si>
    <t>Anbau</t>
  </si>
  <si>
    <t>A / 3</t>
  </si>
  <si>
    <t>Nadia Vera Borges</t>
  </si>
  <si>
    <t>Archiv</t>
  </si>
  <si>
    <t>B / 0</t>
  </si>
  <si>
    <t>Hans-Ulrich Baumgartner</t>
  </si>
  <si>
    <t>Bahnanlage</t>
  </si>
  <si>
    <t>B / 1</t>
  </si>
  <si>
    <t>Bauernhaus</t>
  </si>
  <si>
    <t>B / 2</t>
  </si>
  <si>
    <t>Befestigungsanlagen</t>
  </si>
  <si>
    <t>B / 3</t>
  </si>
  <si>
    <t>Stanislas Rück</t>
  </si>
  <si>
    <t>Brücke</t>
  </si>
  <si>
    <t>C / 0</t>
  </si>
  <si>
    <t>Brunnen</t>
  </si>
  <si>
    <t>C / 1</t>
  </si>
  <si>
    <t>Cafe</t>
  </si>
  <si>
    <t>C / 2</t>
  </si>
  <si>
    <t>Chalet</t>
  </si>
  <si>
    <t>C / 3</t>
  </si>
  <si>
    <t>Fabrik</t>
  </si>
  <si>
    <t>Fenster</t>
  </si>
  <si>
    <t>Friedhof</t>
  </si>
  <si>
    <t>Gasthaus</t>
  </si>
  <si>
    <t>Gebetshaus</t>
  </si>
  <si>
    <t>Gemälde</t>
  </si>
  <si>
    <t>Grabstein</t>
  </si>
  <si>
    <t>Kapelle</t>
  </si>
  <si>
    <t>Kirche</t>
  </si>
  <si>
    <t>Kloster</t>
  </si>
  <si>
    <t>Kunstverglasungen</t>
  </si>
  <si>
    <t>Manoir</t>
  </si>
  <si>
    <t>Mauer</t>
  </si>
  <si>
    <t>Möbel</t>
  </si>
  <si>
    <t>Molkerei</t>
  </si>
  <si>
    <t>Mühle</t>
  </si>
  <si>
    <t>Museum</t>
  </si>
  <si>
    <t>Objekt</t>
  </si>
  <si>
    <t>Ofenhaus</t>
  </si>
  <si>
    <t>Ortsbild</t>
  </si>
  <si>
    <t>Park</t>
  </si>
  <si>
    <t>Passerelle</t>
  </si>
  <si>
    <t>Pfarrhaus</t>
  </si>
  <si>
    <t>Pflanzungen</t>
  </si>
  <si>
    <t>Pflasterungen</t>
  </si>
  <si>
    <t>Ruinen</t>
  </si>
  <si>
    <t>Sägerei</t>
  </si>
  <si>
    <t>Salzhaus</t>
  </si>
  <si>
    <t>Scheune</t>
  </si>
  <si>
    <t>Schule</t>
  </si>
  <si>
    <t>Skulptur</t>
  </si>
  <si>
    <t>Speicher</t>
  </si>
  <si>
    <t>Stadtmauern</t>
  </si>
  <si>
    <t>Stampfmühle</t>
  </si>
  <si>
    <t>Statue</t>
  </si>
  <si>
    <t>Strassen und Plätze</t>
  </si>
  <si>
    <t>Turm</t>
  </si>
  <si>
    <t>Unterkunft</t>
  </si>
  <si>
    <t>Unterstand</t>
  </si>
  <si>
    <t>Wohnhaus</t>
  </si>
  <si>
    <t>PER. CONSTRUIT CAT. 1</t>
  </si>
  <si>
    <t>PER. CONSTRUIT CAT. 2</t>
  </si>
  <si>
    <t>PER. CONSTRUIT CAT. 3</t>
  </si>
  <si>
    <t>PER. ENVIRONNANT. CAT. 1</t>
  </si>
  <si>
    <t>PER. ENVIRONNANT. CAT. 2</t>
  </si>
  <si>
    <t>Restauration d'objet</t>
  </si>
  <si>
    <t>Projet / Travaux</t>
  </si>
  <si>
    <t>Travaux de serrurerie</t>
  </si>
  <si>
    <t>Paiement</t>
  </si>
  <si>
    <t>avant travaux</t>
  </si>
  <si>
    <t>après travaux</t>
  </si>
  <si>
    <t>Jean-Pierre Doutaz</t>
  </si>
  <si>
    <t>Président de la Commission:</t>
  </si>
  <si>
    <t>Secrétaire de la Commission:</t>
  </si>
  <si>
    <t>Total travaux</t>
  </si>
  <si>
    <t>Total frais subventionnables</t>
  </si>
  <si>
    <t>DEMANDE</t>
  </si>
  <si>
    <t>PAIEMENT FINAL</t>
  </si>
  <si>
    <t>Restauration de façades</t>
  </si>
  <si>
    <t>Buch</t>
  </si>
  <si>
    <t>Allée</t>
  </si>
  <si>
    <t>Archives</t>
  </si>
  <si>
    <t>Auberge</t>
  </si>
  <si>
    <t>Autel</t>
  </si>
  <si>
    <t>Battoir</t>
  </si>
  <si>
    <t>Café</t>
  </si>
  <si>
    <t>Chalet d'alpage</t>
  </si>
  <si>
    <t>Chapelle</t>
  </si>
  <si>
    <t>Château</t>
  </si>
  <si>
    <t>Cimetière</t>
  </si>
  <si>
    <t>Couvent</t>
  </si>
  <si>
    <t>Abbaye</t>
  </si>
  <si>
    <t>Abtei</t>
  </si>
  <si>
    <t>Cure</t>
  </si>
  <si>
    <t>Dépendance</t>
  </si>
  <si>
    <t>Ecole</t>
  </si>
  <si>
    <t>Eglise</t>
  </si>
  <si>
    <t>Fontaine</t>
  </si>
  <si>
    <t>Fortifications</t>
  </si>
  <si>
    <t>Four</t>
  </si>
  <si>
    <t>Grange</t>
  </si>
  <si>
    <t>Grenier</t>
  </si>
  <si>
    <t>Habitation</t>
  </si>
  <si>
    <t>Installation ferroviaire</t>
  </si>
  <si>
    <t>Laiterie</t>
  </si>
  <si>
    <t>Livre</t>
  </si>
  <si>
    <t>Moulin</t>
  </si>
  <si>
    <t>Meuble</t>
  </si>
  <si>
    <t>Mur</t>
  </si>
  <si>
    <t>Musée</t>
  </si>
  <si>
    <t>Objet</t>
  </si>
  <si>
    <t>Oratoire</t>
  </si>
  <si>
    <t>Parc</t>
  </si>
  <si>
    <t>Pavages</t>
  </si>
  <si>
    <t>Pierres tombales</t>
  </si>
  <si>
    <t>Plantations</t>
  </si>
  <si>
    <t>Pont</t>
  </si>
  <si>
    <t>Remise</t>
  </si>
  <si>
    <t>Remparts</t>
  </si>
  <si>
    <t>Rue et place</t>
  </si>
  <si>
    <t>Ruines</t>
  </si>
  <si>
    <t>Saloir</t>
  </si>
  <si>
    <t>Scierie</t>
  </si>
  <si>
    <t>Jardin</t>
  </si>
  <si>
    <t>Garten</t>
  </si>
  <si>
    <t>Sculpture</t>
  </si>
  <si>
    <t>Site</t>
  </si>
  <si>
    <t>Tableau</t>
  </si>
  <si>
    <t>Tour</t>
  </si>
  <si>
    <t>Usine</t>
  </si>
  <si>
    <t>Vitraux</t>
  </si>
  <si>
    <t>Gravure</t>
  </si>
  <si>
    <t>Stich</t>
  </si>
  <si>
    <t>Tapis</t>
  </si>
  <si>
    <t>Teppich</t>
  </si>
  <si>
    <t>Parchemin</t>
  </si>
  <si>
    <t>Pergament</t>
  </si>
  <si>
    <t>Inkunabeln</t>
  </si>
  <si>
    <t>Place</t>
  </si>
  <si>
    <t>Platz</t>
  </si>
  <si>
    <t>Ferme</t>
  </si>
  <si>
    <t>Restauration de fenêtres</t>
  </si>
  <si>
    <t>Remplacement de fenêtres</t>
  </si>
  <si>
    <t>Etudes géotechniques</t>
  </si>
  <si>
    <t>Divers</t>
  </si>
  <si>
    <t>Sondages bâtiments</t>
  </si>
  <si>
    <t>Rapports et expertises</t>
  </si>
  <si>
    <t>Etayages</t>
  </si>
  <si>
    <t>Ancrages</t>
  </si>
  <si>
    <t>211.0</t>
  </si>
  <si>
    <t>211.1</t>
  </si>
  <si>
    <t>211.3</t>
  </si>
  <si>
    <t>211.4</t>
  </si>
  <si>
    <t>Canalisations</t>
  </si>
  <si>
    <t>211.5</t>
  </si>
  <si>
    <t>211.6</t>
  </si>
  <si>
    <t>213.2</t>
  </si>
  <si>
    <t>Charpente métallique</t>
  </si>
  <si>
    <t>214.1</t>
  </si>
  <si>
    <t>216.1</t>
  </si>
  <si>
    <t>Charpente en bois</t>
  </si>
  <si>
    <t>214.4</t>
  </si>
  <si>
    <t>Revêtements extérieurs en bois</t>
  </si>
  <si>
    <t>214.9</t>
  </si>
  <si>
    <t>Revêtements extérieurs en métal</t>
  </si>
  <si>
    <t>213.4</t>
  </si>
  <si>
    <t>213.9</t>
  </si>
  <si>
    <t>216.0</t>
  </si>
  <si>
    <t>221.0</t>
  </si>
  <si>
    <t>Pierre artificielle</t>
  </si>
  <si>
    <t>Divers gros-œuvre 1</t>
  </si>
  <si>
    <t>224.0</t>
  </si>
  <si>
    <t>226.0</t>
  </si>
  <si>
    <t>228.0</t>
  </si>
  <si>
    <t>221.5</t>
  </si>
  <si>
    <t>Portes extérieures en bois</t>
  </si>
  <si>
    <t>Portes extérieures en métal</t>
  </si>
  <si>
    <t>221.6</t>
  </si>
  <si>
    <t>221.7</t>
  </si>
  <si>
    <t>Vitrines</t>
  </si>
  <si>
    <t>Fenêtres en bois</t>
  </si>
  <si>
    <t>221.3</t>
  </si>
  <si>
    <t>Fenêtres en métal</t>
  </si>
  <si>
    <t>221.8</t>
  </si>
  <si>
    <t>224.1</t>
  </si>
  <si>
    <t>Etanchéités souples</t>
  </si>
  <si>
    <t>224.2</t>
  </si>
  <si>
    <t>Vitrages de toits en pente</t>
  </si>
  <si>
    <t>224.3</t>
  </si>
  <si>
    <t>Vitrages de toits plats</t>
  </si>
  <si>
    <t>225.2</t>
  </si>
  <si>
    <t>227.2</t>
  </si>
  <si>
    <t>228.2</t>
  </si>
  <si>
    <t>225.3</t>
  </si>
  <si>
    <t>Isolations spéciales</t>
  </si>
  <si>
    <t>226.1</t>
  </si>
  <si>
    <t>227.1</t>
  </si>
  <si>
    <t>228.1</t>
  </si>
  <si>
    <t>Crépis et enduits extérieurs</t>
  </si>
  <si>
    <t>Peinture extérieure</t>
  </si>
  <si>
    <t>Préservation du bois extérieur</t>
  </si>
  <si>
    <t>227.3</t>
  </si>
  <si>
    <t>227.9</t>
  </si>
  <si>
    <t>Volets roulants</t>
  </si>
  <si>
    <t>228.3</t>
  </si>
  <si>
    <t>Stores à lamelles</t>
  </si>
  <si>
    <t>Stores en toile</t>
  </si>
  <si>
    <t>228.4</t>
  </si>
  <si>
    <t>Volets-contrevents</t>
  </si>
  <si>
    <t>Appareils à courant fort</t>
  </si>
  <si>
    <t>Lustrerie</t>
  </si>
  <si>
    <t>Appareils à courant faible</t>
  </si>
  <si>
    <t>Production de chaleur</t>
  </si>
  <si>
    <t>Distribution de chaleur</t>
  </si>
  <si>
    <t>Installations spéciales</t>
  </si>
  <si>
    <t>Installations de climatisation</t>
  </si>
  <si>
    <t>Installations de ventilation</t>
  </si>
  <si>
    <t>Installations de courant fort</t>
  </si>
  <si>
    <t>Installations à courant faible</t>
  </si>
  <si>
    <t>Appareils sanitaires</t>
  </si>
  <si>
    <t>Tuyauterie sanitaire</t>
  </si>
  <si>
    <t>Agencements de cuisine</t>
  </si>
  <si>
    <t>271.0</t>
  </si>
  <si>
    <t>272.0</t>
  </si>
  <si>
    <t>273.0</t>
  </si>
  <si>
    <t>Crépis et enduits intérieurs</t>
  </si>
  <si>
    <t>271.2</t>
  </si>
  <si>
    <t>Travaux de plâtrerie spéciaux</t>
  </si>
  <si>
    <t>Portes intérieures en métal</t>
  </si>
  <si>
    <t>272.2</t>
  </si>
  <si>
    <t>273.1</t>
  </si>
  <si>
    <t>281.1</t>
  </si>
  <si>
    <t>273.3</t>
  </si>
  <si>
    <t>Vitrages intérieurs</t>
  </si>
  <si>
    <t>Systèmes de verrouillage</t>
  </si>
  <si>
    <t>Cloisons en éléments</t>
  </si>
  <si>
    <t>282.2</t>
  </si>
  <si>
    <t>281.4</t>
  </si>
  <si>
    <t>281.5</t>
  </si>
  <si>
    <t>Sols en pierre artificielle</t>
  </si>
  <si>
    <t>281.6</t>
  </si>
  <si>
    <t>281.7</t>
  </si>
  <si>
    <t>282.1</t>
  </si>
  <si>
    <t>282.5</t>
  </si>
  <si>
    <t>282.3</t>
  </si>
  <si>
    <t>282.4</t>
  </si>
  <si>
    <t>282.6</t>
  </si>
  <si>
    <t>283.2</t>
  </si>
  <si>
    <t>285.2</t>
  </si>
  <si>
    <t>283.4</t>
  </si>
  <si>
    <t>283.5</t>
  </si>
  <si>
    <t>Plafonds en métal</t>
  </si>
  <si>
    <t>Plafonds en textiles</t>
  </si>
  <si>
    <t>283.0</t>
  </si>
  <si>
    <t>283.1</t>
  </si>
  <si>
    <t>285.1</t>
  </si>
  <si>
    <t>Peinture intérieure</t>
  </si>
  <si>
    <t>Préservation du bois intérieur</t>
  </si>
  <si>
    <t>Vernissage du bois intérieur</t>
  </si>
  <si>
    <t>285.3</t>
  </si>
  <si>
    <t>Assèchement du bâtiment</t>
  </si>
  <si>
    <t>Nettoyage du bâtiment</t>
  </si>
  <si>
    <t>Divers gros-œuvre 2</t>
  </si>
  <si>
    <t>285.5</t>
  </si>
  <si>
    <t>EQUIPEMENTS D'EXPLOITATION</t>
  </si>
  <si>
    <t>273.5</t>
  </si>
  <si>
    <t>271.5</t>
  </si>
  <si>
    <t>Restauration stucs et moulures</t>
  </si>
  <si>
    <t>Patrimoine industriel</t>
  </si>
  <si>
    <t>Patrimoine ferroviaire</t>
  </si>
  <si>
    <t>Patrimoine automobile</t>
  </si>
  <si>
    <t>Patrimoine campanaire</t>
  </si>
  <si>
    <t>Canaux, écluses et barrages</t>
  </si>
  <si>
    <t>Orgues et instruments</t>
  </si>
  <si>
    <t>Automates</t>
  </si>
  <si>
    <t>Bornages</t>
  </si>
  <si>
    <t>Croix de chemins</t>
  </si>
  <si>
    <t>Installations de scierie</t>
  </si>
  <si>
    <t>Patrimoine aéronautique</t>
  </si>
  <si>
    <t>Patrimoine nautique</t>
  </si>
  <si>
    <t>AMENAGEMENTS EXTERIEURS</t>
  </si>
  <si>
    <t>Entretien plantations</t>
  </si>
  <si>
    <t>Revêtements chemins et places</t>
  </si>
  <si>
    <t>Aménagements de jardins</t>
  </si>
  <si>
    <t>AMEUBLEMENT ET DECORATION</t>
  </si>
  <si>
    <t>Mobilier</t>
  </si>
  <si>
    <t>Luminaires</t>
  </si>
  <si>
    <t>Appareils et machines</t>
  </si>
  <si>
    <t>Moyens de transports</t>
  </si>
  <si>
    <t>HONORAIRES</t>
  </si>
  <si>
    <t>Ingénieur électricien</t>
  </si>
  <si>
    <t>Ingénieur chauffage ventilation</t>
  </si>
  <si>
    <t>Ingénieur sanitaire</t>
  </si>
  <si>
    <t>296.0</t>
  </si>
  <si>
    <t>Géomètre</t>
  </si>
  <si>
    <t>296.3</t>
  </si>
  <si>
    <t>Ingénieur physique du bâtiment</t>
  </si>
  <si>
    <t>Architecte paysagiste</t>
  </si>
  <si>
    <t>296.4</t>
  </si>
  <si>
    <t>296.6</t>
  </si>
  <si>
    <t>FRAIS SECONDAIRES</t>
  </si>
  <si>
    <t>Analyses matériaux</t>
  </si>
  <si>
    <t xml:space="preserve">Frais de concours </t>
  </si>
  <si>
    <t>Textiles</t>
  </si>
  <si>
    <t>Petit inventaire et objets</t>
  </si>
  <si>
    <t>Livres et archives</t>
  </si>
  <si>
    <t>Réserve</t>
  </si>
  <si>
    <t>DEMANDE DE SUBVENTIONS FEDERALES</t>
  </si>
  <si>
    <t>ISOS IMP. NATIONALE</t>
  </si>
  <si>
    <t>SITE IMP. REGIONALE</t>
  </si>
  <si>
    <t>SITE IMP. LOCALE</t>
  </si>
  <si>
    <t>SUBVENTIONS CANTONALES</t>
  </si>
  <si>
    <t>3632.200 SF communes CP 16-20</t>
  </si>
  <si>
    <t>3632.200 SF communes CP 21-24</t>
  </si>
  <si>
    <t>3637.200 SF tiers CP 16-20</t>
  </si>
  <si>
    <t>3637.200 SF tiers CP 21-24</t>
  </si>
  <si>
    <t>3706.001 SF tiers hors CP</t>
  </si>
  <si>
    <t>Objet ???</t>
  </si>
  <si>
    <t>Objekt ???</t>
  </si>
  <si>
    <t>Site ???</t>
  </si>
  <si>
    <t>Périmètre ???</t>
  </si>
  <si>
    <t>Intervention ???</t>
  </si>
  <si>
    <t>Travaux ???</t>
  </si>
  <si>
    <t>PAIEMENT ???</t>
  </si>
  <si>
    <t>Responsable ???</t>
  </si>
  <si>
    <t>Procédure ???</t>
  </si>
  <si>
    <t>VAL ???</t>
  </si>
  <si>
    <t>SUBVENTIONS FEDERALES HORS CP</t>
  </si>
  <si>
    <t>Recensement / Cat. Protection / Inventaire</t>
  </si>
  <si>
    <t>Autres mentions</t>
  </si>
  <si>
    <t>FORMULAIRE</t>
  </si>
  <si>
    <t>SUBVENTIONS FEDERALES CP 2016-20</t>
  </si>
  <si>
    <t>SUBVENTIONS FEDERALES CP 2021-24</t>
  </si>
  <si>
    <t>Commune</t>
  </si>
  <si>
    <t>Paroisse</t>
  </si>
  <si>
    <t>Personne physique</t>
  </si>
  <si>
    <t>Personne morale</t>
  </si>
  <si>
    <t>Modification taux ???</t>
  </si>
  <si>
    <t>Réduction du taux de moitié
(RELPBC art.10 al.1bis)</t>
  </si>
  <si>
    <t>Taux ???</t>
  </si>
  <si>
    <t>3632.004 SC PBC communes</t>
  </si>
  <si>
    <t>3637.051 SC PBC tiers</t>
  </si>
  <si>
    <t>3702.003 SF PBC communes</t>
  </si>
  <si>
    <t>3707.051 SF PBC tiers</t>
  </si>
  <si>
    <t>SUBVENTIONS FEDERALES PBC</t>
  </si>
  <si>
    <t>Descriptif travaux subventionnables</t>
  </si>
  <si>
    <t>totaux: coût ouvrage, honoraires et frais / montant subventionnable 1+2 / taux travaux subventionnables</t>
  </si>
  <si>
    <t>Sinistres</t>
  </si>
  <si>
    <t>estimation travaux subventionnables</t>
  </si>
  <si>
    <t>Augmentation du taux 5%
(RELPBC art.10 al.2)</t>
  </si>
  <si>
    <t>Réduction du taux 5%
(RELPBC art.10 al.2)</t>
  </si>
  <si>
    <t>Aucune modification</t>
  </si>
  <si>
    <t>Subventionnables ???</t>
  </si>
  <si>
    <t>Site protégé au PAL</t>
  </si>
  <si>
    <t>Acomptes ???</t>
  </si>
  <si>
    <t>101 Relevés</t>
  </si>
  <si>
    <t>102 Etudes géotechniques</t>
  </si>
  <si>
    <t>106 Sondages bâtiments</t>
  </si>
  <si>
    <t>107 Rapports et expertises</t>
  </si>
  <si>
    <t>112 Démolitions</t>
  </si>
  <si>
    <t>113 Démontages</t>
  </si>
  <si>
    <t>173 Etayages</t>
  </si>
  <si>
    <t>174 Ancrages</t>
  </si>
  <si>
    <t>211.0 Installations de chantier</t>
  </si>
  <si>
    <t>211.1 Echafaudages</t>
  </si>
  <si>
    <t>211.4 Canalisations</t>
  </si>
  <si>
    <t>211.6 Maçonnerie</t>
  </si>
  <si>
    <t>213.2 Charpente métallique</t>
  </si>
  <si>
    <t>214.1 Charpente en bois</t>
  </si>
  <si>
    <t>221.0 Fenêtres en bois</t>
  </si>
  <si>
    <t>216.0 Pierre naturelle</t>
  </si>
  <si>
    <t>216.1 Pierre artificielle</t>
  </si>
  <si>
    <t>221.3 Fenêtres en métal</t>
  </si>
  <si>
    <t>221.7 Vitrines</t>
  </si>
  <si>
    <t>222 Ferblanterie</t>
  </si>
  <si>
    <t>224.1 Etanchéités souples</t>
  </si>
  <si>
    <t>224.2 Vitrages de toits en pente</t>
  </si>
  <si>
    <t>225.2 Isolations spéciales</t>
  </si>
  <si>
    <t>225.3 Etanchéités spéciales</t>
  </si>
  <si>
    <t>226.0 Echafaudages</t>
  </si>
  <si>
    <t>227.1 Peinture extérieure</t>
  </si>
  <si>
    <t>228.0 Volets-contrevents</t>
  </si>
  <si>
    <t>228.1 Volets roulants</t>
  </si>
  <si>
    <t>228.2 Stores à lamelles</t>
  </si>
  <si>
    <t>228.3 Stores en toile</t>
  </si>
  <si>
    <t>231 Appareils à courant fort</t>
  </si>
  <si>
    <t>232 Installations de courant fort</t>
  </si>
  <si>
    <t>233 Lustrerie</t>
  </si>
  <si>
    <t>235 Appareils à courant faible</t>
  </si>
  <si>
    <t>236 Installations à courant faible</t>
  </si>
  <si>
    <t>242 Production de chaleur</t>
  </si>
  <si>
    <t>243 Distribution de chaleur</t>
  </si>
  <si>
    <t>244 Installations de ventilation</t>
  </si>
  <si>
    <t>245 Installations de climatisation</t>
  </si>
  <si>
    <t>247 Installations spéciales</t>
  </si>
  <si>
    <t>251 Appareils sanitaires</t>
  </si>
  <si>
    <t>254 Tuyauterie sanitaire</t>
  </si>
  <si>
    <t>258 Agencements de cuisine</t>
  </si>
  <si>
    <t>272.2 Travaux de serrurerie</t>
  </si>
  <si>
    <t>274 Vitrages intérieurs</t>
  </si>
  <si>
    <t>275 Systèmes de verrouillage</t>
  </si>
  <si>
    <t>277 Cloisons en éléments</t>
  </si>
  <si>
    <t>281.4 Sols en pierre naturelle</t>
  </si>
  <si>
    <t>281.5 Sols en pierre artificielle</t>
  </si>
  <si>
    <t>283.0 Echafaudages</t>
  </si>
  <si>
    <t>283.1 Plafonds en métal</t>
  </si>
  <si>
    <t>283.2 Plafonds en plâtre</t>
  </si>
  <si>
    <t>283.4 Plafonds en bois</t>
  </si>
  <si>
    <t>283.5 Plafonds en textiles</t>
  </si>
  <si>
    <t>285.1 Peinture intérieure</t>
  </si>
  <si>
    <t>286 Assèchement du bâtiment</t>
  </si>
  <si>
    <t>287 Nettoyage du bâtiment</t>
  </si>
  <si>
    <t>301 Patrimoine industriel</t>
  </si>
  <si>
    <t>303 Installations de scierie</t>
  </si>
  <si>
    <t>304 Patrimoine ferroviaire</t>
  </si>
  <si>
    <t>205 Patrimoine automobile</t>
  </si>
  <si>
    <t>306 Patrimoine aéronautique</t>
  </si>
  <si>
    <t>307 Patrimoine nautique</t>
  </si>
  <si>
    <t>308 Fontaines</t>
  </si>
  <si>
    <t>311 Patrimoine campanaire</t>
  </si>
  <si>
    <t>312 Automates</t>
  </si>
  <si>
    <t>313 Orgues et instruments</t>
  </si>
  <si>
    <t>314 Enseignes</t>
  </si>
  <si>
    <t>315 Bornages</t>
  </si>
  <si>
    <t>316 Croix de chemins</t>
  </si>
  <si>
    <t>317 Tombes</t>
  </si>
  <si>
    <t>423 Aménagements de jardins</t>
  </si>
  <si>
    <t>425 Plantations</t>
  </si>
  <si>
    <t>426 Entretien plantations</t>
  </si>
  <si>
    <t>900 Mobilier</t>
  </si>
  <si>
    <t>910 Luminaires</t>
  </si>
  <si>
    <t>920 Textiles</t>
  </si>
  <si>
    <t>930 Appareils et machines</t>
  </si>
  <si>
    <t>940 Petit inventaire et objets</t>
  </si>
  <si>
    <t>960 Moyens de transports</t>
  </si>
  <si>
    <t>981 Peintures sur toiles ou bois</t>
  </si>
  <si>
    <t>984 Vitraux</t>
  </si>
  <si>
    <t>291 Architecte</t>
  </si>
  <si>
    <t>292 Ingénieur civil</t>
  </si>
  <si>
    <t>293 Ingénieur électricien</t>
  </si>
  <si>
    <t>295 Ingénieur sanitaire</t>
  </si>
  <si>
    <t>296.0 Géomètre</t>
  </si>
  <si>
    <t>296.4 Ingénieur accoustique</t>
  </si>
  <si>
    <t>296.6 Architecte paysagiste</t>
  </si>
  <si>
    <t xml:space="preserve">500 Frais de concours </t>
  </si>
  <si>
    <t>521 Analyses matériaux</t>
  </si>
  <si>
    <t>522 Maquettes</t>
  </si>
  <si>
    <t>523 Photos</t>
  </si>
  <si>
    <t>525 Documentation</t>
  </si>
  <si>
    <t>224.3 Vitrages de toits plats</t>
  </si>
  <si>
    <t>224.4</t>
  </si>
  <si>
    <t>224.5</t>
  </si>
  <si>
    <t>Couverture en tuiles</t>
  </si>
  <si>
    <t>224.0 Couverture en tuiles</t>
  </si>
  <si>
    <t>224.4 Couverture en tavillons</t>
  </si>
  <si>
    <t>Ile</t>
  </si>
  <si>
    <t>Institut</t>
  </si>
  <si>
    <t>Pensionnat</t>
  </si>
  <si>
    <t>Rûcher</t>
  </si>
  <si>
    <t>Aumônerie</t>
  </si>
  <si>
    <t>Antiphonaires</t>
  </si>
  <si>
    <t>Boucherie</t>
  </si>
  <si>
    <t>Calvaire</t>
  </si>
  <si>
    <t>Chemin</t>
  </si>
  <si>
    <t>Fresque</t>
  </si>
  <si>
    <t>Enceinte</t>
  </si>
  <si>
    <t>Site industriel</t>
  </si>
  <si>
    <t>Antiphonarien</t>
  </si>
  <si>
    <t>Kaplanei</t>
  </si>
  <si>
    <t>Metzgerei</t>
  </si>
  <si>
    <t>Kreuzigungsgruppe</t>
  </si>
  <si>
    <t>Croix de chemin</t>
  </si>
  <si>
    <t>Wegkreuz</t>
  </si>
  <si>
    <t>Weg</t>
  </si>
  <si>
    <t>Wehrmauer</t>
  </si>
  <si>
    <t>Wandmalerei</t>
  </si>
  <si>
    <t>Insel</t>
  </si>
  <si>
    <t>Internat</t>
  </si>
  <si>
    <t>Bienenstock</t>
  </si>
  <si>
    <t>Industrieareal</t>
  </si>
  <si>
    <t>Sculptures et statues</t>
  </si>
  <si>
    <t>983 Sculptures et statues</t>
  </si>
  <si>
    <t>Sacristie</t>
  </si>
  <si>
    <t>Sakristei</t>
  </si>
  <si>
    <t>Morgue</t>
  </si>
  <si>
    <t>Totenkapelle</t>
  </si>
  <si>
    <t>Ossuaire</t>
  </si>
  <si>
    <t>Beinhaus</t>
  </si>
  <si>
    <t>Chœur</t>
  </si>
  <si>
    <t>Orgue</t>
  </si>
  <si>
    <t>Orgel</t>
  </si>
  <si>
    <t>Tribune</t>
  </si>
  <si>
    <t>Empore</t>
  </si>
  <si>
    <t>Cloches</t>
  </si>
  <si>
    <t>Glocken</t>
  </si>
  <si>
    <t>Glockenstuhl</t>
  </si>
  <si>
    <t>Horloge</t>
  </si>
  <si>
    <t>Uhrwerk</t>
  </si>
  <si>
    <t>Clocher</t>
  </si>
  <si>
    <t>Kirchturm</t>
  </si>
  <si>
    <t>Vitrine</t>
  </si>
  <si>
    <t>Schaufenster</t>
  </si>
  <si>
    <t>Parquet</t>
  </si>
  <si>
    <t>Parkett</t>
  </si>
  <si>
    <t>Stucs</t>
  </si>
  <si>
    <t>Stuckaturen</t>
  </si>
  <si>
    <t>Tapisserie</t>
  </si>
  <si>
    <t>Wandbespannungen</t>
  </si>
  <si>
    <t>Papiers peints</t>
  </si>
  <si>
    <t>Tapeten</t>
  </si>
  <si>
    <t>Kachelofen</t>
  </si>
  <si>
    <t>Cheminée</t>
  </si>
  <si>
    <t>Cheminée (foyer)</t>
  </si>
  <si>
    <t>Cheminée (ext.)</t>
  </si>
  <si>
    <t>Kamin</t>
  </si>
  <si>
    <t>Ascenseur</t>
  </si>
  <si>
    <t>Lift</t>
  </si>
  <si>
    <t>Porte</t>
  </si>
  <si>
    <t>Türe, Tor</t>
  </si>
  <si>
    <t>Bâteau</t>
  </si>
  <si>
    <t>Schiff</t>
  </si>
  <si>
    <t>Automobil</t>
  </si>
  <si>
    <t>Véhicule</t>
  </si>
  <si>
    <t>Fahrzeug</t>
  </si>
  <si>
    <t>Avion</t>
  </si>
  <si>
    <t>Flugzeug</t>
  </si>
  <si>
    <t>Locomotive</t>
  </si>
  <si>
    <t>Lokomotive</t>
  </si>
  <si>
    <t>Train</t>
  </si>
  <si>
    <t>Zug</t>
  </si>
  <si>
    <t>Wagon</t>
  </si>
  <si>
    <t>Enseigne</t>
  </si>
  <si>
    <t>Werbeschild</t>
  </si>
  <si>
    <t>Automate</t>
  </si>
  <si>
    <t>Automat</t>
  </si>
  <si>
    <t>Appareils</t>
  </si>
  <si>
    <t>Apparat</t>
  </si>
  <si>
    <t>Lustre</t>
  </si>
  <si>
    <t>Leuchter</t>
  </si>
  <si>
    <t>Borne</t>
  </si>
  <si>
    <t>Grenzstein</t>
  </si>
  <si>
    <t>SUBVENTIONS FEDERALES IVS/OFROU</t>
  </si>
  <si>
    <t>SUBVENTIONS LORO CANTONALE</t>
  </si>
  <si>
    <t>Restauration extérieure sans transformations</t>
  </si>
  <si>
    <t>Restauration partielle avec transformations</t>
  </si>
  <si>
    <t>Restauration partielle sans transformations</t>
  </si>
  <si>
    <t>Restauration extérieure avec transformations</t>
  </si>
  <si>
    <t>Restauration intérieure sans transformations</t>
  </si>
  <si>
    <t>Restauration intérieure avec transformations</t>
  </si>
  <si>
    <t>Restauration toiture façades et fenêtres</t>
  </si>
  <si>
    <t>Restauration toiture</t>
  </si>
  <si>
    <t>Restauration toiture et façades</t>
  </si>
  <si>
    <t>Etudes et rapports</t>
  </si>
  <si>
    <t>Expertises</t>
  </si>
  <si>
    <t>Restauration toiture en tavillons</t>
  </si>
  <si>
    <t>Restauration églises et chapelles</t>
  </si>
  <si>
    <t>Restauration d'art</t>
  </si>
  <si>
    <t>Tableau des travaux et frais subventionnables</t>
  </si>
  <si>
    <t>total travaux annoncés</t>
  </si>
  <si>
    <t>Investigations archéologiques</t>
  </si>
  <si>
    <t>Fondations spéciales, étayages</t>
  </si>
  <si>
    <t>Installations de moulin</t>
  </si>
  <si>
    <t>Peintures sur toile ou bois</t>
  </si>
  <si>
    <t>Peinture murale ou fresque</t>
  </si>
  <si>
    <t>Experts spécialisés</t>
  </si>
  <si>
    <t>Prestations du maître d'ouvrage</t>
  </si>
  <si>
    <t>Automobile</t>
  </si>
  <si>
    <t>Gîte</t>
  </si>
  <si>
    <t>Incunables</t>
  </si>
  <si>
    <t>Poêle</t>
  </si>
  <si>
    <t>arrondi de correction (reporter le montant de la colonne G à H après avoir fixé le taux de la subvention au volet "formulaire")</t>
  </si>
  <si>
    <t>SUBVENTIONS LORO ROMANDE</t>
  </si>
  <si>
    <t>Schloss</t>
  </si>
  <si>
    <t>Restauration générale sans transformations</t>
  </si>
  <si>
    <t>Restauration générale avec transformations</t>
  </si>
  <si>
    <t>224.5 Couverture en ardoise</t>
  </si>
  <si>
    <t>273.5 Travaux d'ébenisterie</t>
  </si>
  <si>
    <t>302 Installations de moulin</t>
  </si>
  <si>
    <t>310 Patrimoine horloger</t>
  </si>
  <si>
    <t>982 Peinture murale ou fresque</t>
  </si>
  <si>
    <t>297 Experts spécialisés</t>
  </si>
  <si>
    <t>Frédéric Arnaud</t>
  </si>
  <si>
    <t>Taux modif ???</t>
  </si>
  <si>
    <t>% exécutés</t>
  </si>
  <si>
    <t>acompte sur max. 80% des travaux exécutés / partie des travaux éxécutés min. 50%</t>
  </si>
  <si>
    <t>arrondi</t>
  </si>
  <si>
    <t>somme à ajouter</t>
  </si>
  <si>
    <t>Signatures ???</t>
  </si>
  <si>
    <t>Importance ???</t>
  </si>
  <si>
    <t>Imp. nationale (OFC)</t>
  </si>
  <si>
    <t>Imp. régionale</t>
  </si>
  <si>
    <t>Imp. locale</t>
  </si>
  <si>
    <t>Requalification d'espaces publics</t>
  </si>
  <si>
    <t>Restauration d'ouvrage d'art</t>
  </si>
  <si>
    <t>Bâtiment / Lieu-dit / Type</t>
  </si>
  <si>
    <t>3 Gruyère</t>
  </si>
  <si>
    <t>4 Lac</t>
  </si>
  <si>
    <t>5 Glâne</t>
  </si>
  <si>
    <t>6 Broye</t>
  </si>
  <si>
    <t>7 Veveyse</t>
  </si>
  <si>
    <t>1 Sarine</t>
  </si>
  <si>
    <t>District ???</t>
  </si>
  <si>
    <t>+00 00 000 00 00</t>
  </si>
  <si>
    <t>xxx@xx.ch</t>
  </si>
  <si>
    <t>E: 2 XXX XXX.X (m) / N: 1 XXX XXX.X (m)</t>
  </si>
  <si>
    <t>collaborateur</t>
  </si>
  <si>
    <t>procédure</t>
  </si>
  <si>
    <t>adresse objet</t>
  </si>
  <si>
    <t>Zone de protection</t>
  </si>
  <si>
    <t>Périmètre de protection</t>
  </si>
  <si>
    <t>Abords de bâtiments protégé</t>
  </si>
  <si>
    <t>PAL ???</t>
  </si>
  <si>
    <t>Type requérant ???</t>
  </si>
  <si>
    <t>no ref</t>
  </si>
  <si>
    <t>statut ouvert/liquidé</t>
  </si>
  <si>
    <t>subvention typ</t>
  </si>
  <si>
    <t>lieu-dit objet</t>
  </si>
  <si>
    <t>district objet</t>
  </si>
  <si>
    <t>NPA objet</t>
  </si>
  <si>
    <t>commune/localité objet</t>
  </si>
  <si>
    <t>type objet</t>
  </si>
  <si>
    <t>valeur objet</t>
  </si>
  <si>
    <t>importance objet</t>
  </si>
  <si>
    <t>site PDCant</t>
  </si>
  <si>
    <t>périmètre PDCant</t>
  </si>
  <si>
    <t>site PAL</t>
  </si>
  <si>
    <t>intervention objet</t>
  </si>
  <si>
    <t>travaux</t>
  </si>
  <si>
    <t>requérant typ</t>
  </si>
  <si>
    <t>nom requérant</t>
  </si>
  <si>
    <t>prénom requérant</t>
  </si>
  <si>
    <t>adresse requérant</t>
  </si>
  <si>
    <t>NPA requérant</t>
  </si>
  <si>
    <t>localité requérant</t>
  </si>
  <si>
    <t>télphone requérant</t>
  </si>
  <si>
    <t>mail requérant</t>
  </si>
  <si>
    <t>banque requérant</t>
  </si>
  <si>
    <t>no IBAN requérant</t>
  </si>
  <si>
    <t>taux</t>
  </si>
  <si>
    <t>frais subventionnable demande</t>
  </si>
  <si>
    <t>frais subventionnable octroi</t>
  </si>
  <si>
    <t>frais subventionnable paiement</t>
  </si>
  <si>
    <t>subvention 
demande</t>
  </si>
  <si>
    <t>subvention 
octroi</t>
  </si>
  <si>
    <t>subvention 
paiement</t>
  </si>
  <si>
    <t>budget</t>
  </si>
  <si>
    <t>compte</t>
  </si>
  <si>
    <t>solde 
ouvert</t>
  </si>
  <si>
    <t>différence 
octroi-paiement</t>
  </si>
  <si>
    <t>date demande</t>
  </si>
  <si>
    <t>date préavis</t>
  </si>
  <si>
    <t>date octroi</t>
  </si>
  <si>
    <t xml:space="preserve">date décompte </t>
  </si>
  <si>
    <t>date préavis paiement</t>
  </si>
  <si>
    <t>date décision paiement</t>
  </si>
  <si>
    <t>date ordre paiement</t>
  </si>
  <si>
    <t>date pièce SAP</t>
  </si>
  <si>
    <t>no pièce SAP</t>
  </si>
  <si>
    <t>OBJET</t>
  </si>
  <si>
    <t>REQUERANT</t>
  </si>
  <si>
    <t>coûts totaux 
demande</t>
  </si>
  <si>
    <t>coûts totaux 
octroi</t>
  </si>
  <si>
    <t>coûts totaux 
paiement</t>
  </si>
  <si>
    <t>paiement typ</t>
  </si>
  <si>
    <t>3632.200 SC communes CP 16-20</t>
  </si>
  <si>
    <t>3632.200 SC communes CP 21-24</t>
  </si>
  <si>
    <t>Compte SC ???</t>
  </si>
  <si>
    <t>Compte SF ???</t>
  </si>
  <si>
    <t>remplissage automatique depuis formulaire cantonal</t>
  </si>
  <si>
    <t>DEMANDE CANTONALE</t>
  </si>
  <si>
    <t>OCTROI CANTONALE</t>
  </si>
  <si>
    <t>PAIEMENT CANTONAL</t>
  </si>
  <si>
    <t>DEMANDE FEDERALE</t>
  </si>
  <si>
    <t>PAIEMENT FEDERAL</t>
  </si>
  <si>
    <t>SUBVENTIONS CANT ???</t>
  </si>
  <si>
    <t>SUBVENTIONS FED ???</t>
  </si>
  <si>
    <t>SBC &lt; 10'000 - Décision octroi/paiement - SBC</t>
  </si>
  <si>
    <t>CE &gt; 30'000 - Préavis CBC - Décision CE - Paiement SBC</t>
  </si>
  <si>
    <t>AAAA-000-C</t>
  </si>
  <si>
    <t>AAAA-000-F</t>
  </si>
  <si>
    <t>2 Sense</t>
  </si>
  <si>
    <t>3 Greyerz</t>
  </si>
  <si>
    <t>4 See</t>
  </si>
  <si>
    <t>OCTROI FEDERAL</t>
  </si>
  <si>
    <t>Titre</t>
  </si>
  <si>
    <t>proportion à appliquer:</t>
  </si>
  <si>
    <t>ANNONCE</t>
  </si>
  <si>
    <t>TRAVAUX SUBVENTIONNABLES</t>
  </si>
  <si>
    <t>Patrimoine horloger et cadrans</t>
  </si>
  <si>
    <t>Maquettes et échantillons</t>
  </si>
  <si>
    <t>Requalification de parcs et jardins</t>
  </si>
  <si>
    <t>3632.000 SC communes</t>
  </si>
  <si>
    <t>3637.100 SC tiers</t>
  </si>
  <si>
    <t>3637.100 SC tiers CP 16-20</t>
  </si>
  <si>
    <t>3637.100 SC tiers CP 21-24</t>
  </si>
  <si>
    <t>111 Défrichages</t>
  </si>
  <si>
    <t>Défrichages</t>
  </si>
  <si>
    <t>coût total honoraires et frais</t>
  </si>
  <si>
    <t>Beffroi</t>
  </si>
  <si>
    <t>LPBC</t>
  </si>
  <si>
    <t>RELPBC</t>
  </si>
  <si>
    <t>Vers 'Formulaire Canton'</t>
  </si>
  <si>
    <t>Vers 'Tableau'</t>
  </si>
  <si>
    <t>………………………………………</t>
  </si>
  <si>
    <t>Signatures</t>
  </si>
  <si>
    <t>Lieu</t>
  </si>
  <si>
    <t>Armes et installations militaires</t>
  </si>
  <si>
    <t>Tombes et cimetières</t>
  </si>
  <si>
    <t>Fontaines, bassins et étangs</t>
  </si>
  <si>
    <t>Empfängertyp ???</t>
  </si>
  <si>
    <t>Gemeinde</t>
  </si>
  <si>
    <t>Pfarrei</t>
  </si>
  <si>
    <t>Natürliche Person</t>
  </si>
  <si>
    <t>Juristische Person</t>
  </si>
  <si>
    <t>KANTONSBEITRÄGE ???</t>
  </si>
  <si>
    <t>KANTONSBEITRÄGE</t>
  </si>
  <si>
    <t>KANTONSBEITRÄGE ZU PV 2016-20</t>
  </si>
  <si>
    <t>KANTONSBEITRÄGE ZU PV 2021-24</t>
  </si>
  <si>
    <t>KANTONSBEITRÄGE ZU EV BUND</t>
  </si>
  <si>
    <t>KANTONSBEITRÄGE KGS</t>
  </si>
  <si>
    <t>KANTONSBEITÄGE FOND MANOIR</t>
  </si>
  <si>
    <t>UNTERSTÜTZUNG LORO FR</t>
  </si>
  <si>
    <t>BUNDESBEITRÄGE ???</t>
  </si>
  <si>
    <t>BUNDESBEITRÄGE PV 2016-20</t>
  </si>
  <si>
    <t>BUNDESBEITRÄGE PV 2021-24</t>
  </si>
  <si>
    <t>BUNDESBEITRÄGE EV</t>
  </si>
  <si>
    <t>BUNDESBEITRÄGE KGS</t>
  </si>
  <si>
    <t>BUNDESBEITRÄGE IVS/ASTRA</t>
  </si>
  <si>
    <t>BEITRÄGE STIFTUNG LANDSCHAFTSSCHUTZ</t>
  </si>
  <si>
    <t>Schutz ???</t>
  </si>
  <si>
    <t>Bedeutung ???</t>
  </si>
  <si>
    <t>National (BAK)</t>
  </si>
  <si>
    <t>Regional</t>
  </si>
  <si>
    <t>Lokal</t>
  </si>
  <si>
    <t>Ortsbild ???</t>
  </si>
  <si>
    <t>NATIONAL (ISOS)</t>
  </si>
  <si>
    <t>REGIONAL</t>
  </si>
  <si>
    <t>LOKAL</t>
  </si>
  <si>
    <t>Perimeter ???</t>
  </si>
  <si>
    <t>BAUPERIMETER KAT. 1</t>
  </si>
  <si>
    <t>BAUPERIMETER KAT. 2</t>
  </si>
  <si>
    <t>BAUPERIMETER KAT. 3</t>
  </si>
  <si>
    <t>UMGEBUNGSPER. KAT. 1</t>
  </si>
  <si>
    <t>UMGEBUNGSPER. KAT. 2</t>
  </si>
  <si>
    <t>Ortsplan ???</t>
  </si>
  <si>
    <t>Schutzzone</t>
  </si>
  <si>
    <t>Schutzperimeter</t>
  </si>
  <si>
    <t>Umgebung gesch. Gebäude</t>
  </si>
  <si>
    <t>Massnahme ???</t>
  </si>
  <si>
    <t>Gesamtrestaurierung ohne Umbau</t>
  </si>
  <si>
    <t>Gesamtrestaurierung mit Umbau</t>
  </si>
  <si>
    <t>Teilrestaurierung ohne Umbau</t>
  </si>
  <si>
    <t>Teilrestaurierung mit Umbau</t>
  </si>
  <si>
    <t>Innenrestaurierung ohne Umbau</t>
  </si>
  <si>
    <t>Innenrestaurierung mit Umbau</t>
  </si>
  <si>
    <t>Dachrestaurierung</t>
  </si>
  <si>
    <t>Restaurierung Schindeldach</t>
  </si>
  <si>
    <t>Fassadenrestaurierung</t>
  </si>
  <si>
    <t>Fensterrestaurierung</t>
  </si>
  <si>
    <t>Fensterersatz</t>
  </si>
  <si>
    <t>Objektrestaurierung</t>
  </si>
  <si>
    <t>Kunstrestaurierung</t>
  </si>
  <si>
    <t>Restaurierung von Strassen und Plätzen</t>
  </si>
  <si>
    <t>Restaurierung von Garten- und Parkanlagen</t>
  </si>
  <si>
    <t>Restaurierung von Kunstbauten</t>
  </si>
  <si>
    <t>Studien und Analysen</t>
  </si>
  <si>
    <t>Expertisen</t>
  </si>
  <si>
    <t>Arbeiten ???</t>
  </si>
  <si>
    <t>101 Bestandesaufnahmen</t>
  </si>
  <si>
    <t>102 Baugrunduntersuchungen</t>
  </si>
  <si>
    <t>106 Sondierungen</t>
  </si>
  <si>
    <t>107 Expertisen</t>
  </si>
  <si>
    <t>111 Rodungen</t>
  </si>
  <si>
    <t>112 Abbrüche</t>
  </si>
  <si>
    <t>113 Demontagen</t>
  </si>
  <si>
    <t>121 Sicherungen</t>
  </si>
  <si>
    <t>173 Abstützungen</t>
  </si>
  <si>
    <t>174 Anker</t>
  </si>
  <si>
    <t>177 Baugrundverbesserungen</t>
  </si>
  <si>
    <t>211.0 Baustelleneinrichtungen</t>
  </si>
  <si>
    <t>211.1 Gerüste</t>
  </si>
  <si>
    <t>211.3 Grabarbeiten</t>
  </si>
  <si>
    <t>211.4 Kanalisationen</t>
  </si>
  <si>
    <t>211.5 Betonarbeiten</t>
  </si>
  <si>
    <t>211.6 Maurerarbeiten</t>
  </si>
  <si>
    <t>213.2 Stahlkonstruktion</t>
  </si>
  <si>
    <t>213.9 Metalltreppen und Teile</t>
  </si>
  <si>
    <t>214.1 Zimmermannsarbeiten</t>
  </si>
  <si>
    <t>214.4 Äussere Holzverkleidungen</t>
  </si>
  <si>
    <t>217.9 Holztreppen und Teile</t>
  </si>
  <si>
    <t>216.0 Natursteinarbeiten</t>
  </si>
  <si>
    <t>216.1 Kunststeinarbeiten</t>
  </si>
  <si>
    <t>221.0 Fenster aus Holz</t>
  </si>
  <si>
    <t>221.3 Fenster aus Metall</t>
  </si>
  <si>
    <t>221.5 Aussentüren aus Holz</t>
  </si>
  <si>
    <t>221.6 Aussentüren aus Metall</t>
  </si>
  <si>
    <t>221.7 Schaufensteranlagen</t>
  </si>
  <si>
    <t>221.8 Äussere Verglasungen</t>
  </si>
  <si>
    <t>222 Spenglerarbeiten</t>
  </si>
  <si>
    <t>223 Blitzschutz</t>
  </si>
  <si>
    <t>224.0 Ziegeleindeckungen</t>
  </si>
  <si>
    <t>224.2 Dachfenster Steildach</t>
  </si>
  <si>
    <t>224.3 Dachfenster Flachdach</t>
  </si>
  <si>
    <t>224.4 Schindeleindeckungen</t>
  </si>
  <si>
    <t>224.5 Schiefereindeckungen</t>
  </si>
  <si>
    <t>225.2 Spezielle Dämmungen</t>
  </si>
  <si>
    <t>225.3 Spezielle Dichtungen</t>
  </si>
  <si>
    <t>226.0 Gerüste</t>
  </si>
  <si>
    <t>226.1 Äussere Putzarbeiten</t>
  </si>
  <si>
    <t>227.1 Äussere Malerarbeiten</t>
  </si>
  <si>
    <t>228.1 Rolläden</t>
  </si>
  <si>
    <t>228.2 Lamellenstoren</t>
  </si>
  <si>
    <t>228.3 Sonnenstoren</t>
  </si>
  <si>
    <t>228.4 Sonnenschutzanlagen</t>
  </si>
  <si>
    <t>231 Apparate Starkstrom</t>
  </si>
  <si>
    <t>232 Starkstrominstallationen</t>
  </si>
  <si>
    <t>233 Leuchten und Lampen</t>
  </si>
  <si>
    <t>235 Apparate Schwachstrom</t>
  </si>
  <si>
    <t>236 Schwachstrominstallationen</t>
  </si>
  <si>
    <t>242 Wärmerzeugung</t>
  </si>
  <si>
    <t>243 Wärmeverteilung, Radiatoren</t>
  </si>
  <si>
    <t>244 Lüftungsanlagen</t>
  </si>
  <si>
    <t>245 Klimaanlagen</t>
  </si>
  <si>
    <t>247 Spezialanlagen</t>
  </si>
  <si>
    <t>251 Sanitärapparate</t>
  </si>
  <si>
    <t>254 Sanitärleitungen</t>
  </si>
  <si>
    <t>258 Kücheneinrichtungen</t>
  </si>
  <si>
    <t>261 Aufzüge</t>
  </si>
  <si>
    <t>271.0 Innere Putzarbeiten</t>
  </si>
  <si>
    <t>271.2 Spezielle Gipserarbeiten</t>
  </si>
  <si>
    <t>271.5 Stukkaturarbeiten</t>
  </si>
  <si>
    <t>272.0 Innentüren aus Metall</t>
  </si>
  <si>
    <t>272.2 Schlosserarbeiten</t>
  </si>
  <si>
    <t>273.3 Innentüren aus Holz</t>
  </si>
  <si>
    <t>273.1 Wandschränke</t>
  </si>
  <si>
    <t>273.3 Schreinerarbeiten</t>
  </si>
  <si>
    <t>273.5 Möbelschreinerarbeiten</t>
  </si>
  <si>
    <t>274 Innere Verglasungen</t>
  </si>
  <si>
    <t>277 Elementwände</t>
  </si>
  <si>
    <t>281.1 Fugenlose Böden</t>
  </si>
  <si>
    <t>281.4 Böden aus Naturstein</t>
  </si>
  <si>
    <t>281.6 Böden als Plattenarbeiten</t>
  </si>
  <si>
    <t>281.7 Böden aus Holz</t>
  </si>
  <si>
    <t>282.1 Tapezierarbeiten</t>
  </si>
  <si>
    <t>283.0 Gerüste innen</t>
  </si>
  <si>
    <t>283.1 Decken aus Metall</t>
  </si>
  <si>
    <t>283.2 Decken aus Gips etc.</t>
  </si>
  <si>
    <t>283.4 Decken aus Holz</t>
  </si>
  <si>
    <t>283.5 Decken aus Textil</t>
  </si>
  <si>
    <t>285.1 Innere Malerarbeiten</t>
  </si>
  <si>
    <t>285.2 Innere Holzschutzarbeiten</t>
  </si>
  <si>
    <t>285.3 Innere Holz-Beizarbeiten</t>
  </si>
  <si>
    <t xml:space="preserve">285.5 Inneren Dekormalereien </t>
  </si>
  <si>
    <t>286 Bauaustrocknung</t>
  </si>
  <si>
    <t>287 Baureinigung</t>
  </si>
  <si>
    <t>301 Industrieanlagen</t>
  </si>
  <si>
    <t>302 Mühlen und Mühlwerke</t>
  </si>
  <si>
    <t>303 Sägereien und Sägewerke</t>
  </si>
  <si>
    <t>304 Bahnen und Bahnanlagen</t>
  </si>
  <si>
    <t>306 Flugzeuge und Fluganlagen</t>
  </si>
  <si>
    <t>307 Schiffe und Hafenanlagen</t>
  </si>
  <si>
    <t>308 Brunnen, Becken und Teiche</t>
  </si>
  <si>
    <t>311 Glocken und Läutanlagen</t>
  </si>
  <si>
    <t>312 Automaten</t>
  </si>
  <si>
    <t>313 Orgeln und Instrumente</t>
  </si>
  <si>
    <t>315 Grenzsteine</t>
  </si>
  <si>
    <t>316 Wegkreuze</t>
  </si>
  <si>
    <t>318 Waffen und Militäranlagen</t>
  </si>
  <si>
    <t>421 Umgebungsarbeiten</t>
  </si>
  <si>
    <t>422 Beläge, Wege und Plätze</t>
  </si>
  <si>
    <t>423 Gartenanlagen</t>
  </si>
  <si>
    <t>425 Pflanzungen</t>
  </si>
  <si>
    <t>426 Pflanzenunterhalt</t>
  </si>
  <si>
    <t>900 Mobliliar</t>
  </si>
  <si>
    <t>910 Beleuchtungskörper</t>
  </si>
  <si>
    <t>920 Textilien</t>
  </si>
  <si>
    <t>930 Apparte und Maschinen</t>
  </si>
  <si>
    <t>940 Kleininventar und Objekte</t>
  </si>
  <si>
    <t>950 Bücher, Archivalien, Papier</t>
  </si>
  <si>
    <t>960 Transportmittel</t>
  </si>
  <si>
    <t>982 Wandmalereien (Fresken)</t>
  </si>
  <si>
    <t>983 Skulpturen, Statuen</t>
  </si>
  <si>
    <t>291 Architekt oder Bauleitung</t>
  </si>
  <si>
    <t>292 Bauingenieur</t>
  </si>
  <si>
    <t>293 Elektroingenieur</t>
  </si>
  <si>
    <t>294 HLK-Ingenieur</t>
  </si>
  <si>
    <t>295 Sanitäringenieur</t>
  </si>
  <si>
    <t>296.0 Geometer</t>
  </si>
  <si>
    <t>296.3 Bauphysiker</t>
  </si>
  <si>
    <t>296.4 Akustiker</t>
  </si>
  <si>
    <t>296.6 Gartenbauarchitekt</t>
  </si>
  <si>
    <t>297 Experten</t>
  </si>
  <si>
    <t>298 Bauherrenleistungen</t>
  </si>
  <si>
    <t>500 Wettbewerbskosten</t>
  </si>
  <si>
    <t>521 Materialanalysen</t>
  </si>
  <si>
    <t>522 Muster und Modelle</t>
  </si>
  <si>
    <t>525 Dokumentation</t>
  </si>
  <si>
    <t>177 Amélioration des sols</t>
  </si>
  <si>
    <t>211.3 Fouilles</t>
  </si>
  <si>
    <t>211.5 Béton</t>
  </si>
  <si>
    <t>213.9 Escaliers en métal</t>
  </si>
  <si>
    <t>217.9 Escaliers en bois</t>
  </si>
  <si>
    <t>221.8 Vitrages extérieurs</t>
  </si>
  <si>
    <t>223 Paratonnerre</t>
  </si>
  <si>
    <t>228.4 Protection solaire</t>
  </si>
  <si>
    <t>273.1 Armoires murales</t>
  </si>
  <si>
    <t>273.3 Travaux de menuiserie</t>
  </si>
  <si>
    <t>281.1 Sols sans joints</t>
  </si>
  <si>
    <t>281.6 Sols en carrelage</t>
  </si>
  <si>
    <t>281.7 Sols en bois</t>
  </si>
  <si>
    <t>282.1 Travaux de tapissier</t>
  </si>
  <si>
    <t>282.2 Parois en pierre naturelle</t>
  </si>
  <si>
    <t>282.3 Parois en pierre artificielle</t>
  </si>
  <si>
    <t>282.4 Parois en céramique</t>
  </si>
  <si>
    <t>282.6 Parois en textile</t>
  </si>
  <si>
    <t>285.5 Décors peints intérieurs</t>
  </si>
  <si>
    <t>950 Livres, archives et papiers</t>
  </si>
  <si>
    <t>Erhöhung des Satzes 5%
(KGSGR Art.10 Al. 2)</t>
  </si>
  <si>
    <t>Reduktion des Satzes 5%
(KGSGR Art.10 Al.2)</t>
  </si>
  <si>
    <t>Keine Änderung</t>
  </si>
  <si>
    <t>Änderung ???</t>
  </si>
  <si>
    <t>AUSZAHLUNG ???</t>
  </si>
  <si>
    <t>SCHLUSSZAHLUNG</t>
  </si>
  <si>
    <t>Akonto ???</t>
  </si>
  <si>
    <t>Sachbearbeiter/in ???</t>
  </si>
  <si>
    <t>Verfahren ???</t>
  </si>
  <si>
    <t>SR &gt; 30'000 - Gutachten KGK - Beschluss SR - Auszahlung KGA</t>
  </si>
  <si>
    <t>Konto KB ???</t>
  </si>
  <si>
    <t>2006.210 SC Fond Manoirs</t>
  </si>
  <si>
    <t>Konto BB ???</t>
  </si>
  <si>
    <t>3632.200 BB Gemeinden PV 16-20</t>
  </si>
  <si>
    <t>3632.200 BB Gemeinden PV 21-24</t>
  </si>
  <si>
    <t>3637.200 BB Dritte PV 16-20</t>
  </si>
  <si>
    <t>3637.200 BB Dritte PV 21-24</t>
  </si>
  <si>
    <t>3706.001 BB Dritte EV</t>
  </si>
  <si>
    <t>3702.003 BB KGS Gemeinden</t>
  </si>
  <si>
    <t>3707.051 BB KGS Dritte</t>
  </si>
  <si>
    <t>Unterschrift ???</t>
  </si>
  <si>
    <t>Beitragsberichtigt???</t>
  </si>
  <si>
    <t>Basissatz ???</t>
  </si>
  <si>
    <t>Amélioration des sols</t>
  </si>
  <si>
    <t>Fouilles</t>
  </si>
  <si>
    <t>Béton</t>
  </si>
  <si>
    <t>Escaliers en métal</t>
  </si>
  <si>
    <t>Escaliers en bois</t>
  </si>
  <si>
    <t>Vitrages extérieurs</t>
  </si>
  <si>
    <t>Paratonnerre</t>
  </si>
  <si>
    <t>Décors peints extérieurs</t>
  </si>
  <si>
    <t>Protection solaire</t>
  </si>
  <si>
    <t>Armoires murales</t>
  </si>
  <si>
    <t>Menuiserie courante</t>
  </si>
  <si>
    <t>Sols sans joints</t>
  </si>
  <si>
    <t>Sols en carrelage</t>
  </si>
  <si>
    <t>Sols en bois</t>
  </si>
  <si>
    <t>Travaux de tapissier</t>
  </si>
  <si>
    <t>Parois en pierre naturelle</t>
  </si>
  <si>
    <t>Parois en pierre artificielle</t>
  </si>
  <si>
    <t>Parois en céramique</t>
  </si>
  <si>
    <t>Parois en bois</t>
  </si>
  <si>
    <t>Parois en textile</t>
  </si>
  <si>
    <t>Décors peints intérieurs</t>
  </si>
  <si>
    <t>Aménagements</t>
  </si>
  <si>
    <t>Formulaire pour subventions cantonales et fédérales</t>
  </si>
  <si>
    <t>- Les coûts totaux doivent dans tous les cas être indiqués dans les cases blanches de la colonne des coûts 
  no 1, que ceux-ci comprennent ou non des travaux subventionnables.</t>
  </si>
  <si>
    <t>demande avant travaux</t>
  </si>
  <si>
    <t>décompte après travaux</t>
  </si>
  <si>
    <t>pourcentage global des travaux subventionnables</t>
  </si>
  <si>
    <t>………………………………</t>
  </si>
  <si>
    <t>Propriétaire / Requérant</t>
  </si>
  <si>
    <t>Architecte / Direction travaux</t>
  </si>
  <si>
    <t>LSUB</t>
  </si>
  <si>
    <t>Demande d'octroi de subventions - Instructions</t>
  </si>
  <si>
    <t>Le requérant / propriétaire et son architecte / DT confirment par leur signature que les indications sont complètes et correctes et que l'exécution des travaux se fera en collaboration avec le SBC dans le respect de ses instructions et directives et selon les règles de l'art. Dans ce sens il est renvoyé à l'art. 10 RELPBC.</t>
  </si>
  <si>
    <t>PRINCIPES GENERAUX</t>
  </si>
  <si>
    <t>en cas de sinistre: indemnités ECAB ou assurance privée / déduction prop. montant subventionnable</t>
  </si>
  <si>
    <t>Nom de la banque</t>
  </si>
  <si>
    <t>IBAN</t>
  </si>
  <si>
    <t>Clearing CB</t>
  </si>
  <si>
    <t>CCP</t>
  </si>
  <si>
    <t>Titulaire du compte</t>
  </si>
  <si>
    <t>Téléphone</t>
  </si>
  <si>
    <t>Adresse mail</t>
  </si>
  <si>
    <t>SUBVENTIONS CANT CP 2016-20</t>
  </si>
  <si>
    <t>SUBVENTIONS CANT CP 2021-24</t>
  </si>
  <si>
    <t>SUBVENTIONS CANT HORS CP</t>
  </si>
  <si>
    <t>SUBVENTIONS CANT PBC</t>
  </si>
  <si>
    <t>SUBVENTIONS CANT FONDS MANOIR</t>
  </si>
  <si>
    <t>FONDS SUISSE PAYSAGE</t>
  </si>
  <si>
    <t>NON RECENSE</t>
  </si>
  <si>
    <t>NICHT VERZEICHNET</t>
  </si>
  <si>
    <t>Zone agricole</t>
  </si>
  <si>
    <t>Landwirtschaftszone</t>
  </si>
  <si>
    <t>Eglise paroissiale</t>
  </si>
  <si>
    <t>Pfarrkirche</t>
  </si>
  <si>
    <t>Monastère</t>
  </si>
  <si>
    <t>Etude</t>
  </si>
  <si>
    <t>Studie</t>
  </si>
  <si>
    <t>Cadastre / Article</t>
  </si>
  <si>
    <t>différence</t>
  </si>
  <si>
    <r>
      <rPr>
        <b/>
        <sz val="10"/>
        <rFont val="Arial"/>
        <family val="2"/>
      </rPr>
      <t>Bases légales (en particulier les articles ci-après)</t>
    </r>
    <r>
      <rPr>
        <sz val="10"/>
        <rFont val="Arial"/>
        <family val="2"/>
      </rPr>
      <t xml:space="preserve">
- Loi sur la protection des biens culturels (LPBC) art. 13-18</t>
    </r>
  </si>
  <si>
    <t>- Règlement d'exécution de la loi sur la protection des biens culturels (RELPBC) art. 3-16</t>
  </si>
  <si>
    <t>- Arrêté relatif à la conservation du patrimoine architectural alpestre art. 8</t>
  </si>
  <si>
    <t>ARRETE</t>
  </si>
  <si>
    <t>- Loi sur les subventions (LSub) art. 23</t>
  </si>
  <si>
    <r>
      <rPr>
        <b/>
        <sz val="10"/>
        <rFont val="Arial"/>
        <family val="2"/>
      </rPr>
      <t>Données sur l'objet et le propriétaire</t>
    </r>
    <r>
      <rPr>
        <sz val="10"/>
        <rFont val="Arial"/>
        <family val="2"/>
      </rPr>
      <t xml:space="preserve">
- Le requérant remplit les rubriques relatives à l'identification de l'objet et du propriétaire dans le 'Formulaire 
  Canton' (colonnes B/C/D - lignes no 7-16). Les subventions fédérales sont en principe réservées aux 
  monuments d'importance nationale. Les demandes éventuelles sont remplies par le SBC.</t>
    </r>
  </si>
  <si>
    <r>
      <rPr>
        <b/>
        <sz val="10"/>
        <rFont val="Arial"/>
        <family val="2"/>
      </rPr>
      <t>Structure du tableau et des éléments à remplir</t>
    </r>
    <r>
      <rPr>
        <sz val="10"/>
        <rFont val="Arial"/>
        <family val="2"/>
      </rPr>
      <t xml:space="preserve">
- Les travaux sont décrits selon le code suisse des frais de construction (CFC). Le requérant remplit les 
  éléments ci-après: pour des travaux simples il suffira d'inscrire le coût total des travaux et de sélectionner la 
  proportion globale (%) des travaux subventionnables en tête du tableau (cases C6/C7). Pour des restaurations 
  importantes ou générales, le requérant remplira en plus, de manière détaillée, toutes les positions CFC 
  concernées dans le tableau (colonne texte D et colonnes des coûts no 1/2/3 , lignes no 10-210).</t>
    </r>
  </si>
  <si>
    <t>- En cas de travaux en lien avec un sinistre, les frais subventionnables sont réduits proportionnellement à la 
  couverture globale du sinistre.
- Les décisions de taxation et d'indemnisation de l'assurance bâtiment et/ou de l'assurance privée sont à joindre
  au décompte final.
- Le montant total des indemnités + tva est inscrit à la fin du tableau dans les cases D217 et G217</t>
  </si>
  <si>
    <t xml:space="preserve">- Chaque élément subventionné fera l'objet d'une photographie en bonne résolution avant et après travaux qui sera 
  clairement numérotée et nommée. 
- Pour les bâtiments et les objets importants et pour les restaurations d'art, le requérant fera établir une 
  couverture photographique professionnelle avant et après les travaux, à ses frais. Ces frais sont également 
  subventionnables et seront inscrits dans le tableau sous CFC 523 dans la case E208. Une telle documentation 
  est en principe demandée pour les bâtiments de valeur A et pour des bâtiments qui bénéficient de subventions 
  fédérales.
- Pour des travaux importants et/ou des restaurations complexes sur des bâtiments, objets et équipements de 
  haute valeur ainsi que sur des décors peints, les artisans, entreprises ou experts fourniront un rapport de 
  restauration qui documente l'état avant et après travaux, le concept de restauration et les mesures prises ainsi 
  que les techniques et produits utilisés. Les frais pour une telle documentation sont à inclure dans les 
  prestations de l'entreprise et peuvent être reportés dans le tableau dans les frais subventionnables sous 
  CFC 525 à la case E210.
- La documentation est livrée en format numérique selon les exigences du SBC.
</t>
  </si>
  <si>
    <t>Coordonnées pour paiement</t>
  </si>
  <si>
    <t>- Pour chaque position subventionnable, un bref descriptif par mots clefs est inscrit dans la colonne C.</t>
  </si>
  <si>
    <t>- Les coûts des travaux entièrement subventionnables doivent être indiqués dans les cases blanches de la 
  colonne des coûts no 2 et les coûts qui sont subventionnables en proportion, comme par exemple les frais 
  d'installation de chantier ou les honoraires, dans la colonne des coûts no 3.
- Sont subventionnables uniquement les mesures et travaux de protection, de conservation et de restauration sur 
  des bâtiments et des éléments protégés, réalisés dans les règles de l'art, validés au préalable et accompagnés 
  par le SBC sur la base d'échantillons et/ou de plans détaillés ainsi que les études, analyses, documentations, 
  travaux complémentaires, frais et prestations spécifiques réalisés en accord avec le SBC se rapportant à ces 
  travaux. 
- Les travaux de remplacement ne sont admis qu'en dernier recours et sur accord préalable du SBC et sous 
  condition du respect de la situation, forme et matérialité d'origine ou caractéristique. Ils peuvent sur décision du 
  SBC être intégrés dans les travaux subventionnables. En fonction de leur complexité et de leur qualité, le taux
  de base applicable peut être réduit ou augmenté de 5%.
- Pour les coûts subventionnables en proportion, la proportion est calculée automatiquement proportionnellement 
  aux coûts totaux.
- Le montant total des coûts subventionnables est calculé automatiquement dans le tableau. Il est reporté 
  automatiquement dans le formulaire.</t>
  </si>
  <si>
    <t>- Pour la demande d'octroi, le requérant fournit au minimum un devis général par CFC et les copies des devis 
  d'entreprises pour les travaux subventionnables.
- Pour la demande de paiement après l'achèvement des travaux, le requérant fournit le décompte final par CFC 
  avec les factures finales des entreprises ainsi que les preuves de paiement pour les travaux subventionnables.
- Il inscrira dans la colonne J du tableau le no de référence des pièces justificatives et dans la colonne K le no 
  de référence des photos correspondantes.</t>
  </si>
  <si>
    <r>
      <t xml:space="preserve">Sont subventionnables uniquement les </t>
    </r>
    <r>
      <rPr>
        <b/>
        <sz val="10"/>
        <color rgb="FFFF0000"/>
        <rFont val="Arial"/>
        <family val="2"/>
      </rPr>
      <t xml:space="preserve">mesures et travaux de protection, de conservation et de restauration </t>
    </r>
    <r>
      <rPr>
        <sz val="10"/>
        <rFont val="Arial"/>
        <family val="2"/>
      </rPr>
      <t xml:space="preserve">sur des </t>
    </r>
    <r>
      <rPr>
        <b/>
        <sz val="10"/>
        <color rgb="FFFF0000"/>
        <rFont val="Arial"/>
        <family val="2"/>
      </rPr>
      <t>bâtiments et des éléments protégés</t>
    </r>
    <r>
      <rPr>
        <sz val="10"/>
        <rFont val="Arial"/>
        <family val="2"/>
      </rPr>
      <t>, réalisés</t>
    </r>
    <r>
      <rPr>
        <b/>
        <sz val="10"/>
        <rFont val="Arial"/>
        <family val="2"/>
      </rPr>
      <t xml:space="preserve"> </t>
    </r>
    <r>
      <rPr>
        <b/>
        <sz val="10"/>
        <color rgb="FFFF0000"/>
        <rFont val="Arial"/>
        <family val="2"/>
      </rPr>
      <t>dans les règles de l'art,</t>
    </r>
    <r>
      <rPr>
        <sz val="10"/>
        <color rgb="FFFF0000"/>
        <rFont val="Arial"/>
        <family val="2"/>
      </rPr>
      <t xml:space="preserve"> </t>
    </r>
    <r>
      <rPr>
        <b/>
        <sz val="10"/>
        <color rgb="FFFF0000"/>
        <rFont val="Arial"/>
        <family val="2"/>
      </rPr>
      <t>validés au prélable et accompagnés par le Service des biens culturels</t>
    </r>
    <r>
      <rPr>
        <sz val="10"/>
        <rFont val="Arial"/>
        <family val="2"/>
      </rPr>
      <t xml:space="preserve"> sur la base d'échantillons et/ou de plans détaillés ainsi que les </t>
    </r>
    <r>
      <rPr>
        <b/>
        <sz val="10"/>
        <color rgb="FFFF0000"/>
        <rFont val="Arial"/>
        <family val="2"/>
      </rPr>
      <t>études, analyses, documentations, travaux complémentaires, frais et prestations spécifiques</t>
    </r>
    <r>
      <rPr>
        <sz val="10"/>
        <rFont val="Arial"/>
        <family val="2"/>
      </rPr>
      <t xml:space="preserve"> réalisés </t>
    </r>
    <r>
      <rPr>
        <b/>
        <sz val="10"/>
        <color rgb="FFFF0000"/>
        <rFont val="Arial"/>
        <family val="2"/>
      </rPr>
      <t xml:space="preserve">en accord avec le Service </t>
    </r>
    <r>
      <rPr>
        <sz val="10"/>
        <rFont val="Arial"/>
        <family val="2"/>
      </rPr>
      <t xml:space="preserve">se rapportant à ces travaux. Les travaux de </t>
    </r>
    <r>
      <rPr>
        <b/>
        <sz val="10"/>
        <color rgb="FFFF0000"/>
        <rFont val="Arial"/>
        <family val="2"/>
      </rPr>
      <t>remplacement</t>
    </r>
    <r>
      <rPr>
        <sz val="10"/>
        <rFont val="Arial"/>
        <family val="2"/>
      </rPr>
      <t xml:space="preserve"> dans le respect de la situation, forme et matérialité d'origine ou caractéristique ne sont admis qu'en </t>
    </r>
    <r>
      <rPr>
        <b/>
        <sz val="10"/>
        <color rgb="FFFF0000"/>
        <rFont val="Arial"/>
        <family val="2"/>
      </rPr>
      <t>dernier recours et sur accord préalable du Service</t>
    </r>
    <r>
      <rPr>
        <sz val="10"/>
        <rFont val="Arial"/>
        <family val="2"/>
      </rPr>
      <t xml:space="preserve">. Ils peuvent </t>
    </r>
    <r>
      <rPr>
        <b/>
        <sz val="10"/>
        <color rgb="FFFF0000"/>
        <rFont val="Arial"/>
        <family val="2"/>
      </rPr>
      <t>sur décision du Service</t>
    </r>
    <r>
      <rPr>
        <sz val="10"/>
        <rFont val="Arial"/>
        <family val="2"/>
      </rPr>
      <t xml:space="preserve"> faire l'objet de subventions. En fonction de leur qualité d'exécution le taux de base applicable peut être réduit ou augmenté de 5%.</t>
    </r>
  </si>
  <si>
    <t>Couverture en tavillon</t>
  </si>
  <si>
    <t>Couverture en ardois</t>
  </si>
  <si>
    <t>Vernissage du bois extérieur</t>
  </si>
  <si>
    <t>Travaux d'ébénisterie</t>
  </si>
  <si>
    <t>Enseignes, inscriptions, publicités</t>
  </si>
  <si>
    <t>Ingénieur accousticien</t>
  </si>
  <si>
    <t>Reproductions, copies, tirages</t>
  </si>
  <si>
    <r>
      <rPr>
        <b/>
        <sz val="10"/>
        <rFont val="Arial"/>
        <family val="2"/>
      </rPr>
      <t>Dépôt de la demande</t>
    </r>
    <r>
      <rPr>
        <sz val="10"/>
        <rFont val="Arial"/>
        <family val="2"/>
      </rPr>
      <t xml:space="preserve">
- Pour être prise en considération la demande est transmise au Service des biens culturels SBC avant le début 
  des travaux. Elle est envoyée par voie postale ou par mail à l'adresse du SBC: 
  Planche-Supérieure 3  1700 Fribourg ou </t>
    </r>
    <r>
      <rPr>
        <u/>
        <sz val="10"/>
        <color rgb="FF0070C0"/>
        <rFont val="Arial"/>
        <family val="2"/>
      </rPr>
      <t>sbc@fr.ch</t>
    </r>
    <r>
      <rPr>
        <sz val="10"/>
        <rFont val="Arial"/>
        <family val="2"/>
      </rPr>
      <t xml:space="preserve"> - tel. 026-305 12 87.
</t>
    </r>
    <r>
      <rPr>
        <b/>
        <sz val="10"/>
        <rFont val="Arial"/>
        <family val="2"/>
      </rPr>
      <t>Octroi</t>
    </r>
    <r>
      <rPr>
        <sz val="10"/>
        <rFont val="Arial"/>
        <family val="2"/>
      </rPr>
      <t xml:space="preserve">
- L'octroi (promesse de subventions) se fait sur la base des offres d'entreprises. Jusqu'à 10'000 frs il fait l'objet 
  d'une décision d'octroi/paiement du SBC, jusqu'à 30'000 frs d'une décision de la Direction DFAC et au-delà d'un 
  arrêté du Conseil d'Etat sur préavis de la Commission cantonale des biens culturels CBC.
</t>
    </r>
    <r>
      <rPr>
        <b/>
        <sz val="10"/>
        <rFont val="Arial"/>
        <family val="2"/>
      </rPr>
      <t>Paiements</t>
    </r>
    <r>
      <rPr>
        <sz val="10"/>
        <rFont val="Arial"/>
        <family val="2"/>
      </rPr>
      <t xml:space="preserve">
- Les paiements se font sur la base des factures d'entreprises, après l'achèvement des travaux et après remise 
  des preuves de paiement et de la documentation finale. Le paiement ne peut dépasser le montant de l'octroi.
</t>
    </r>
    <r>
      <rPr>
        <b/>
        <sz val="10"/>
        <rFont val="Arial"/>
        <family val="2"/>
      </rPr>
      <t>Acomptes</t>
    </r>
    <r>
      <rPr>
        <sz val="10"/>
        <rFont val="Arial"/>
        <family val="2"/>
      </rPr>
      <t xml:space="preserve">
- Des acomptes sont possibles lors de travaux longs et importants, mais au plus tôt après l'achèvement de 50% 
  des travaux et sur un maximum de 80% des frais subventionnables correspondant à l'état d'avancement des 
  travaux subventionnables.</t>
    </r>
  </si>
  <si>
    <t>DFAC &gt; 10'000 &lt; 30'000 - Préavis bureau CBC - Décision DFAC - Paiement SBC</t>
  </si>
  <si>
    <t>ACOMPTE 1</t>
  </si>
  <si>
    <t>ACOMPTE 2</t>
  </si>
  <si>
    <t>Acompte 1</t>
  </si>
  <si>
    <t>Acompte 2</t>
  </si>
  <si>
    <t>SUBVENTIONS CANT CP 2025-28</t>
  </si>
  <si>
    <t>KANTONSBEITRÄGE ZU PV 2025-28</t>
  </si>
  <si>
    <t>SUBVENTIONS FEDERALES CP 2025-28</t>
  </si>
  <si>
    <t>BUNDESBEITRÄGE PV 2025-28</t>
  </si>
  <si>
    <t>Aussenrestaurierung ohne Umbau</t>
  </si>
  <si>
    <t>Aussenrestaurierung mit Umbau</t>
  </si>
  <si>
    <t>Restaurierung Gebäudehülle</t>
  </si>
  <si>
    <t>Dach- und Fassadenrestaurierung</t>
  </si>
  <si>
    <t>Kirchen- und Kapellenrestaurierung</t>
  </si>
  <si>
    <t>Reduktion des Satzes um die Hälfte (KGSGR Art.10 ab. 1bis)</t>
  </si>
  <si>
    <t>AKONTO 1</t>
  </si>
  <si>
    <t>AKONTO 2</t>
  </si>
  <si>
    <t>Akonto 1</t>
  </si>
  <si>
    <t>Akonto 2</t>
  </si>
  <si>
    <t>Marie-Luce Jaquier</t>
  </si>
  <si>
    <t>Justine Prin</t>
  </si>
  <si>
    <t>Blaise Roulin</t>
  </si>
  <si>
    <t>Simon Jobin</t>
  </si>
  <si>
    <t>Gabrielle Mathez</t>
  </si>
  <si>
    <t>Fabienne Siegenthaler</t>
  </si>
  <si>
    <t>EKSD &gt; 10'000 &lt; 30'000 - Gutachten Büro KGK - Beschluss EKSD - Auszahlung KGA</t>
  </si>
  <si>
    <t>KGA &lt; 10'000 - Direktbeschluss/Auszahlung - KGA</t>
  </si>
  <si>
    <t>3632.200 SC communes CP 25-28</t>
  </si>
  <si>
    <t>3637.100 SC tiers CP 25-28</t>
  </si>
  <si>
    <t>3632.200 BB Gemeinden PV 25-28</t>
  </si>
  <si>
    <t>3632.200 SF communes CP 25-28</t>
  </si>
  <si>
    <t>3637.200 BB Dritte PV 25-28</t>
  </si>
  <si>
    <t>3637.200 SF tiers CP 25-28</t>
  </si>
  <si>
    <t>Laurence Cesa</t>
  </si>
  <si>
    <t>Fondation</t>
  </si>
  <si>
    <t>Stiftung</t>
  </si>
  <si>
    <t>Association</t>
  </si>
  <si>
    <t>Verein</t>
  </si>
  <si>
    <t>Congrégation</t>
  </si>
  <si>
    <t>Klostergemeinschaft</t>
  </si>
  <si>
    <t>Reduktion ???</t>
  </si>
  <si>
    <t>Réduction ???</t>
  </si>
  <si>
    <t>Réduction taux ???</t>
  </si>
  <si>
    <t>Reduktion Satz ???</t>
  </si>
  <si>
    <t>Änderung Satz ???</t>
  </si>
  <si>
    <t>Site / Périmètre / Catégorie PDCant</t>
  </si>
  <si>
    <t>421 Chemins et places</t>
  </si>
  <si>
    <t>524 Reproduction, impressions</t>
  </si>
  <si>
    <t>205 Autos und Automobilanlagen</t>
  </si>
  <si>
    <t>284 Hafnerarbeiten und Kamine</t>
  </si>
  <si>
    <t>Date traitement</t>
  </si>
  <si>
    <t>Date signature</t>
  </si>
  <si>
    <t>Date réception</t>
  </si>
  <si>
    <t>autres subventions: total des aides et indémnités octroyées par des collectivités publiques max. 80% LSub art. 23</t>
  </si>
  <si>
    <t>% ausgeführt</t>
  </si>
  <si>
    <t>105 Fouilles archéologiques</t>
  </si>
  <si>
    <t>121 Prot. ouvrages existants</t>
  </si>
  <si>
    <t>213.4 Revêtements ext. métal</t>
  </si>
  <si>
    <t>214.4 Revêtements ext. bois</t>
  </si>
  <si>
    <t>221.5 Portes ext. en bois</t>
  </si>
  <si>
    <t>221.6 Portes ext. en métal</t>
  </si>
  <si>
    <t>226.1 Crépis et enduits ext.</t>
  </si>
  <si>
    <t>227.2 Préservation du bois ext.</t>
  </si>
  <si>
    <t>227.3 Vermissage du bois ext.</t>
  </si>
  <si>
    <t>227.9 Décors peints ext.</t>
  </si>
  <si>
    <t>261 Ascenseurs</t>
  </si>
  <si>
    <t>271.0 Crépis et enduits int.</t>
  </si>
  <si>
    <t>271.2 Travaux de plâtrerie</t>
  </si>
  <si>
    <t>271.5 Stucs et moulures</t>
  </si>
  <si>
    <t>272.0 Portes int. en métal</t>
  </si>
  <si>
    <t>273.3 Portes int. en bois</t>
  </si>
  <si>
    <t>282.5 Parois en bois</t>
  </si>
  <si>
    <t>284 Fumisterie, poêlerie</t>
  </si>
  <si>
    <t>285.2 Préservation du bois int.</t>
  </si>
  <si>
    <t>285.3 Vermissage du bois int.</t>
  </si>
  <si>
    <t>296.3 Ing. physique du bâtiment</t>
  </si>
  <si>
    <t>294 Ing. chauffage ventilation</t>
  </si>
  <si>
    <t>298 Prest. du maître d'ouvrage</t>
  </si>
  <si>
    <t>309 Canaux, écluses,barrages</t>
  </si>
  <si>
    <t>318 Armes et inst. militaires</t>
  </si>
  <si>
    <t>422 Chemins et places</t>
  </si>
  <si>
    <t>105 Archäolog. Untesuchungen</t>
  </si>
  <si>
    <t>213.4 Äuss. Metallverkleidungen</t>
  </si>
  <si>
    <t>224.1 Dichtungsbeläge</t>
  </si>
  <si>
    <t>227.2 Äuss. Holzschutzarbeiten</t>
  </si>
  <si>
    <t>227.3 Äuss. Holz-Beizarbeiten</t>
  </si>
  <si>
    <t>227.9 Äuss. Dekormalereien</t>
  </si>
  <si>
    <t>228.0 Fensterläden</t>
  </si>
  <si>
    <t>281.5 Böden aus Kunststein</t>
  </si>
  <si>
    <t>282.2 Wandbel. aus Naturstein</t>
  </si>
  <si>
    <t>282.3 Wandbel. aus Kunststein</t>
  </si>
  <si>
    <t>282.4 Wandbel. Plattenarbeiten</t>
  </si>
  <si>
    <t>282.5 Wandverkleid. aus Holz</t>
  </si>
  <si>
    <t>282.6 Wandverkleid. Textilien</t>
  </si>
  <si>
    <t>309 Kanäle, Schleusen, Staum.</t>
  </si>
  <si>
    <t>310 Uhren, Uhrwerke</t>
  </si>
  <si>
    <t>314 Schilder, Tafeln</t>
  </si>
  <si>
    <t>317 Grabsteine und Friedhofsanl.</t>
  </si>
  <si>
    <t>524 Vervielfältigungen, Pläne</t>
  </si>
  <si>
    <t>981 Malereien auf Holz, Leinwand</t>
  </si>
  <si>
    <t>984 Kunstverglasungen</t>
  </si>
  <si>
    <r>
      <t xml:space="preserve">Subvention </t>
    </r>
    <r>
      <rPr>
        <sz val="8"/>
        <rFont val="Arial"/>
        <family val="2"/>
      </rPr>
      <t>(max. montant octroi)</t>
    </r>
  </si>
  <si>
    <t>VERSION 2024-09</t>
  </si>
  <si>
    <t>Henri Dietiker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</si>
</sst>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
  </numFmts>
  <fonts count="37" x14ac:knownFonts="1">
    <font>
      <sz val="10"/>
      <name val="Arial"/>
    </font>
    <font>
      <sz val="10"/>
      <name val="Arial"/>
      <family val="2"/>
    </font>
    <font>
      <sz val="10"/>
      <name val="Arial"/>
      <family val="2"/>
    </font>
    <font>
      <b/>
      <sz val="10"/>
      <name val="Arial"/>
      <family val="2"/>
    </font>
    <font>
      <i/>
      <sz val="10"/>
      <name val="Arial"/>
      <family val="2"/>
    </font>
    <font>
      <b/>
      <i/>
      <sz val="10"/>
      <name val="Arial"/>
      <family val="2"/>
    </font>
    <font>
      <b/>
      <sz val="11"/>
      <name val="Arial"/>
      <family val="2"/>
    </font>
    <font>
      <sz val="11"/>
      <name val="Arial"/>
      <family val="2"/>
    </font>
    <font>
      <b/>
      <sz val="11"/>
      <color indexed="9"/>
      <name val="Arial"/>
      <family val="2"/>
    </font>
    <font>
      <sz val="10"/>
      <color indexed="9"/>
      <name val="Arial"/>
      <family val="2"/>
    </font>
    <font>
      <u/>
      <sz val="10"/>
      <color indexed="12"/>
      <name val="Arial"/>
      <family val="2"/>
    </font>
    <font>
      <b/>
      <u/>
      <sz val="11"/>
      <color indexed="12"/>
      <name val="Arial"/>
      <family val="2"/>
    </font>
    <font>
      <b/>
      <sz val="10"/>
      <color indexed="9"/>
      <name val="Arial"/>
      <family val="2"/>
    </font>
    <font>
      <b/>
      <sz val="12"/>
      <name val="Arial"/>
      <family val="2"/>
    </font>
    <font>
      <b/>
      <sz val="12"/>
      <color indexed="9"/>
      <name val="Arial"/>
      <family val="2"/>
    </font>
    <font>
      <sz val="8"/>
      <name val="Arial"/>
      <family val="2"/>
    </font>
    <font>
      <b/>
      <u/>
      <sz val="10"/>
      <color indexed="12"/>
      <name val="Arial"/>
      <family val="2"/>
    </font>
    <font>
      <i/>
      <sz val="8"/>
      <color rgb="FFFF0000"/>
      <name val="Arial"/>
      <family val="2"/>
    </font>
    <font>
      <b/>
      <sz val="8"/>
      <color rgb="FFFF0000"/>
      <name val="Arial"/>
      <family val="2"/>
    </font>
    <font>
      <sz val="8"/>
      <color rgb="FF000000"/>
      <name val="Tahoma"/>
      <family val="2"/>
    </font>
    <font>
      <sz val="9"/>
      <name val="Arial"/>
      <family val="2"/>
    </font>
    <font>
      <sz val="6"/>
      <name val="Arial"/>
      <family val="2"/>
    </font>
    <font>
      <sz val="9"/>
      <color indexed="81"/>
      <name val="Tahoma"/>
      <family val="2"/>
    </font>
    <font>
      <b/>
      <sz val="12"/>
      <color theme="0"/>
      <name val="Arial"/>
      <family val="2"/>
    </font>
    <font>
      <sz val="10"/>
      <color theme="0"/>
      <name val="Arial"/>
      <family val="2"/>
    </font>
    <font>
      <sz val="12"/>
      <color theme="0"/>
      <name val="Arial"/>
      <family val="2"/>
    </font>
    <font>
      <i/>
      <sz val="8"/>
      <name val="Arial"/>
      <family val="2"/>
    </font>
    <font>
      <i/>
      <sz val="6"/>
      <name val="Arial"/>
      <family val="2"/>
    </font>
    <font>
      <b/>
      <sz val="10"/>
      <color theme="0"/>
      <name val="Arial"/>
      <family val="2"/>
    </font>
    <font>
      <u/>
      <sz val="8"/>
      <color indexed="12"/>
      <name val="Arial"/>
      <family val="2"/>
    </font>
    <font>
      <sz val="14"/>
      <name val="Arial"/>
      <family val="2"/>
    </font>
    <font>
      <sz val="8"/>
      <color rgb="FFFF0000"/>
      <name val="Arial"/>
      <family val="2"/>
    </font>
    <font>
      <b/>
      <sz val="10"/>
      <color rgb="FFFF0000"/>
      <name val="Arial"/>
      <family val="2"/>
    </font>
    <font>
      <sz val="10"/>
      <color rgb="FFFF0000"/>
      <name val="Arial"/>
      <family val="2"/>
    </font>
    <font>
      <u/>
      <sz val="10"/>
      <color rgb="FF0070C0"/>
      <name val="Arial"/>
      <family val="2"/>
    </font>
    <font>
      <sz val="9"/>
      <color rgb="FF000000"/>
      <name val="Tahoma"/>
      <family val="2"/>
    </font>
    <font>
      <b/>
      <sz val="9"/>
      <color rgb="FF000000"/>
      <name val="Tahoma"/>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style="thin">
        <color indexed="64"/>
      </left>
      <right/>
      <top style="thin">
        <color indexed="64"/>
      </top>
      <bottom/>
      <diagonal/>
    </border>
    <border>
      <left/>
      <right/>
      <top style="dotted">
        <color indexed="64"/>
      </top>
      <bottom style="dotted">
        <color indexed="64"/>
      </bottom>
      <diagonal/>
    </border>
    <border>
      <left/>
      <right style="medium">
        <color rgb="FFFF0000"/>
      </right>
      <top style="medium">
        <color rgb="FFFF0000"/>
      </top>
      <bottom style="medium">
        <color rgb="FFFF0000"/>
      </bottom>
      <diagonal/>
    </border>
    <border>
      <left style="thin">
        <color rgb="FFFF0000"/>
      </left>
      <right/>
      <top style="thin">
        <color rgb="FFFF0000"/>
      </top>
      <bottom style="thin">
        <color rgb="FFFF0000"/>
      </bottom>
      <diagonal/>
    </border>
    <border>
      <left style="medium">
        <color indexed="64"/>
      </left>
      <right style="thin">
        <color rgb="FFFF0000"/>
      </right>
      <top style="thin">
        <color rgb="FFFF0000"/>
      </top>
      <bottom style="thin">
        <color rgb="FFFF0000"/>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diagonal/>
    </border>
    <border>
      <left/>
      <right/>
      <top/>
      <bottom style="medium">
        <color indexed="64"/>
      </bottom>
      <diagonal/>
    </border>
    <border>
      <left/>
      <right style="medium">
        <color indexed="64"/>
      </right>
      <top style="dotted">
        <color indexed="64"/>
      </top>
      <bottom/>
      <diagonal/>
    </border>
    <border>
      <left style="medium">
        <color indexed="64"/>
      </left>
      <right/>
      <top/>
      <bottom style="thin">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right/>
      <top style="dotted">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391">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vertical="top" wrapText="1"/>
    </xf>
    <xf numFmtId="49" fontId="2" fillId="0" borderId="0" xfId="0" applyNumberFormat="1" applyFont="1" applyAlignment="1">
      <alignment horizontal="left" vertical="top" wrapText="1"/>
    </xf>
    <xf numFmtId="3" fontId="2" fillId="0" borderId="0" xfId="0" applyNumberFormat="1" applyFont="1"/>
    <xf numFmtId="3" fontId="2" fillId="0" borderId="3" xfId="0" applyNumberFormat="1" applyFont="1" applyBorder="1" applyAlignment="1" applyProtection="1">
      <alignment vertical="top"/>
      <protection locked="0"/>
    </xf>
    <xf numFmtId="0" fontId="2" fillId="0" borderId="0" xfId="0" applyFont="1" applyAlignment="1">
      <alignment horizontal="center" vertical="top" wrapText="1"/>
    </xf>
    <xf numFmtId="0" fontId="2" fillId="0" borderId="0" xfId="0" applyFont="1" applyAlignment="1">
      <alignment vertical="top" textRotation="90" wrapText="1"/>
    </xf>
    <xf numFmtId="9" fontId="2" fillId="2" borderId="5" xfId="0" applyNumberFormat="1" applyFont="1" applyFill="1" applyBorder="1" applyAlignment="1">
      <alignment vertical="top"/>
    </xf>
    <xf numFmtId="3" fontId="2" fillId="2" borderId="5" xfId="0" applyNumberFormat="1" applyFont="1" applyFill="1" applyBorder="1" applyAlignment="1">
      <alignment vertical="top"/>
    </xf>
    <xf numFmtId="3" fontId="2" fillId="2" borderId="6" xfId="0" applyNumberFormat="1" applyFont="1" applyFill="1" applyBorder="1" applyAlignment="1">
      <alignment vertical="top"/>
    </xf>
    <xf numFmtId="3" fontId="2" fillId="2" borderId="0" xfId="0" applyNumberFormat="1" applyFont="1" applyFill="1" applyAlignment="1">
      <alignment vertical="top"/>
    </xf>
    <xf numFmtId="0" fontId="2" fillId="2" borderId="0" xfId="0" applyFont="1" applyFill="1" applyAlignment="1">
      <alignment vertical="top"/>
    </xf>
    <xf numFmtId="3" fontId="2" fillId="3" borderId="3" xfId="0" applyNumberFormat="1" applyFont="1" applyFill="1" applyBorder="1" applyAlignment="1" applyProtection="1">
      <alignment vertical="top"/>
      <protection locked="0"/>
    </xf>
    <xf numFmtId="0" fontId="4" fillId="0" borderId="0" xfId="0" applyFont="1" applyAlignment="1">
      <alignment horizontal="right" vertical="top" wrapText="1"/>
    </xf>
    <xf numFmtId="0" fontId="5" fillId="0" borderId="0" xfId="0" applyFont="1" applyAlignment="1">
      <alignment horizontal="right" vertical="top" wrapText="1"/>
    </xf>
    <xf numFmtId="3" fontId="3" fillId="2" borderId="0" xfId="0" applyNumberFormat="1" applyFont="1" applyFill="1" applyAlignment="1">
      <alignment horizontal="right" vertical="top"/>
    </xf>
    <xf numFmtId="3" fontId="2" fillId="2" borderId="7" xfId="0" applyNumberFormat="1" applyFont="1" applyFill="1" applyBorder="1" applyAlignment="1">
      <alignment vertical="top"/>
    </xf>
    <xf numFmtId="3" fontId="3" fillId="2" borderId="7" xfId="0" applyNumberFormat="1" applyFont="1" applyFill="1" applyBorder="1" applyAlignment="1">
      <alignment vertical="top"/>
    </xf>
    <xf numFmtId="3" fontId="3" fillId="2" borderId="7" xfId="0" applyNumberFormat="1" applyFont="1" applyFill="1" applyBorder="1" applyAlignment="1">
      <alignment horizontal="right" vertical="top"/>
    </xf>
    <xf numFmtId="3" fontId="2" fillId="2" borderId="3" xfId="0" applyNumberFormat="1" applyFont="1" applyFill="1" applyBorder="1" applyAlignment="1">
      <alignment vertical="top"/>
    </xf>
    <xf numFmtId="3" fontId="2" fillId="2" borderId="10" xfId="0" applyNumberFormat="1" applyFont="1" applyFill="1" applyBorder="1" applyAlignment="1">
      <alignment vertical="top"/>
    </xf>
    <xf numFmtId="3" fontId="2" fillId="0" borderId="10" xfId="0" applyNumberFormat="1" applyFont="1" applyBorder="1" applyAlignment="1" applyProtection="1">
      <alignment vertical="top"/>
      <protection locked="0"/>
    </xf>
    <xf numFmtId="3" fontId="2" fillId="2" borderId="12" xfId="0" applyNumberFormat="1" applyFont="1" applyFill="1" applyBorder="1" applyAlignment="1">
      <alignment vertical="top"/>
    </xf>
    <xf numFmtId="3" fontId="2" fillId="2" borderId="13" xfId="0" applyNumberFormat="1" applyFont="1" applyFill="1" applyBorder="1" applyAlignment="1">
      <alignment vertical="top"/>
    </xf>
    <xf numFmtId="3" fontId="2" fillId="0" borderId="12" xfId="0" applyNumberFormat="1" applyFont="1" applyBorder="1" applyAlignment="1" applyProtection="1">
      <alignment vertical="top"/>
      <protection locked="0"/>
    </xf>
    <xf numFmtId="3" fontId="2" fillId="3" borderId="12" xfId="0" applyNumberFormat="1" applyFont="1" applyFill="1" applyBorder="1" applyAlignment="1" applyProtection="1">
      <alignment vertical="top"/>
      <protection locked="0"/>
    </xf>
    <xf numFmtId="9" fontId="2" fillId="2" borderId="11" xfId="0" applyNumberFormat="1" applyFont="1" applyFill="1" applyBorder="1" applyAlignment="1">
      <alignment vertical="top"/>
    </xf>
    <xf numFmtId="3" fontId="2" fillId="2" borderId="15" xfId="0" applyNumberFormat="1" applyFont="1" applyFill="1" applyBorder="1" applyAlignment="1">
      <alignment vertical="top"/>
    </xf>
    <xf numFmtId="9" fontId="2" fillId="2" borderId="11" xfId="0" applyNumberFormat="1" applyFont="1" applyFill="1" applyBorder="1" applyAlignment="1">
      <alignment horizontal="right" vertical="top"/>
    </xf>
    <xf numFmtId="3" fontId="2" fillId="2" borderId="11" xfId="0" applyNumberFormat="1" applyFont="1" applyFill="1" applyBorder="1" applyAlignment="1">
      <alignment vertical="top"/>
    </xf>
    <xf numFmtId="3" fontId="2" fillId="2" borderId="17" xfId="0" applyNumberFormat="1" applyFont="1" applyFill="1" applyBorder="1" applyAlignment="1">
      <alignment vertical="top"/>
    </xf>
    <xf numFmtId="0" fontId="6" fillId="0" borderId="0" xfId="0" applyFont="1"/>
    <xf numFmtId="0" fontId="7" fillId="0" borderId="0" xfId="0" applyFont="1"/>
    <xf numFmtId="0" fontId="7" fillId="0" borderId="0" xfId="0" applyFont="1" applyAlignment="1">
      <alignment horizontal="left"/>
    </xf>
    <xf numFmtId="0" fontId="7" fillId="0" borderId="17" xfId="0" applyFont="1" applyBorder="1"/>
    <xf numFmtId="0" fontId="7" fillId="0" borderId="17" xfId="0" applyFont="1" applyBorder="1" applyAlignment="1">
      <alignment horizontal="left"/>
    </xf>
    <xf numFmtId="0" fontId="7" fillId="0" borderId="5" xfId="0" applyFont="1" applyBorder="1"/>
    <xf numFmtId="0" fontId="1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wrapText="1"/>
    </xf>
    <xf numFmtId="0" fontId="3" fillId="2" borderId="20" xfId="0" applyFont="1" applyFill="1" applyBorder="1" applyAlignment="1" applyProtection="1">
      <alignment horizontal="left" vertical="top" wrapText="1"/>
      <protection locked="0"/>
    </xf>
    <xf numFmtId="0" fontId="13" fillId="0" borderId="0" xfId="0" applyFont="1"/>
    <xf numFmtId="164" fontId="7" fillId="0" borderId="20" xfId="0" applyNumberFormat="1" applyFont="1" applyBorder="1" applyAlignment="1" applyProtection="1">
      <alignment horizontal="left"/>
      <protection locked="0"/>
    </xf>
    <xf numFmtId="3" fontId="3" fillId="2" borderId="0" xfId="0" applyNumberFormat="1" applyFont="1" applyFill="1" applyAlignment="1" applyProtection="1">
      <alignment horizontal="right" vertical="top"/>
      <protection locked="0"/>
    </xf>
    <xf numFmtId="3" fontId="2" fillId="0" borderId="23" xfId="0" applyNumberFormat="1" applyFont="1" applyBorder="1" applyAlignment="1" applyProtection="1">
      <alignment vertical="center"/>
      <protection locked="0"/>
    </xf>
    <xf numFmtId="0" fontId="17" fillId="0" borderId="24" xfId="0" applyFont="1" applyBorder="1" applyAlignment="1">
      <alignment horizontal="left" vertical="top" wrapText="1"/>
    </xf>
    <xf numFmtId="3" fontId="18" fillId="2" borderId="25" xfId="0" applyNumberFormat="1" applyFont="1" applyFill="1" applyBorder="1" applyAlignment="1">
      <alignment horizontal="center" vertical="center"/>
    </xf>
    <xf numFmtId="0" fontId="15" fillId="0" borderId="0" xfId="0" applyFont="1" applyAlignment="1">
      <alignment horizontal="left"/>
    </xf>
    <xf numFmtId="0" fontId="15" fillId="0" borderId="17" xfId="0" applyFont="1" applyBorder="1" applyAlignment="1">
      <alignment horizontal="left"/>
    </xf>
    <xf numFmtId="0" fontId="15" fillId="0" borderId="0" xfId="0" applyFont="1"/>
    <xf numFmtId="49" fontId="7" fillId="0" borderId="0" xfId="0" applyNumberFormat="1" applyFont="1" applyAlignment="1" applyProtection="1">
      <alignment horizontal="center"/>
      <protection locked="0"/>
    </xf>
    <xf numFmtId="49" fontId="20" fillId="0" borderId="0" xfId="0" applyNumberFormat="1" applyFont="1" applyAlignment="1" applyProtection="1">
      <alignment horizontal="left"/>
      <protection locked="0"/>
    </xf>
    <xf numFmtId="0" fontId="21" fillId="0" borderId="0" xfId="0" applyFont="1" applyAlignment="1" applyProtection="1">
      <alignment vertical="center"/>
      <protection locked="0"/>
    </xf>
    <xf numFmtId="0" fontId="21" fillId="0" borderId="0" xfId="0" applyFont="1"/>
    <xf numFmtId="0" fontId="21" fillId="0" borderId="0" xfId="0" applyFont="1" applyAlignment="1">
      <alignment horizontal="left"/>
    </xf>
    <xf numFmtId="0" fontId="2"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16" fillId="0" borderId="0" xfId="1" applyFont="1" applyAlignment="1" applyProtection="1"/>
    <xf numFmtId="0" fontId="1" fillId="0" borderId="0" xfId="0" applyFont="1" applyAlignment="1" applyProtection="1">
      <alignment vertical="top"/>
      <protection locked="0"/>
    </xf>
    <xf numFmtId="14" fontId="14" fillId="4" borderId="0" xfId="0" applyNumberFormat="1" applyFont="1" applyFill="1" applyAlignment="1">
      <alignment horizontal="right"/>
    </xf>
    <xf numFmtId="0" fontId="15" fillId="0" borderId="0" xfId="0" applyFont="1" applyAlignment="1">
      <alignment vertical="center"/>
    </xf>
    <xf numFmtId="49" fontId="20" fillId="0" borderId="19" xfId="0" applyNumberFormat="1" applyFont="1" applyBorder="1" applyAlignment="1" applyProtection="1">
      <alignment horizontal="left"/>
      <protection locked="0"/>
    </xf>
    <xf numFmtId="14" fontId="7" fillId="0" borderId="9" xfId="0" applyNumberFormat="1" applyFont="1" applyBorder="1" applyAlignment="1" applyProtection="1">
      <alignment horizontal="right"/>
      <protection locked="0"/>
    </xf>
    <xf numFmtId="49" fontId="7" fillId="0" borderId="9" xfId="0" applyNumberFormat="1" applyFont="1" applyBorder="1" applyAlignment="1" applyProtection="1">
      <alignment horizontal="left"/>
      <protection locked="0"/>
    </xf>
    <xf numFmtId="0" fontId="7" fillId="0" borderId="0" xfId="0" applyFont="1" applyAlignment="1">
      <alignment horizontal="left" vertical="center"/>
    </xf>
    <xf numFmtId="0" fontId="26" fillId="0" borderId="0" xfId="0" applyFont="1" applyAlignment="1">
      <alignment horizontal="left"/>
    </xf>
    <xf numFmtId="0" fontId="26" fillId="0" borderId="17" xfId="0" applyFont="1" applyBorder="1" applyAlignment="1">
      <alignment horizontal="left"/>
    </xf>
    <xf numFmtId="49" fontId="7" fillId="0" borderId="19" xfId="0" applyNumberFormat="1" applyFont="1" applyBorder="1" applyAlignment="1">
      <alignment horizontal="center"/>
    </xf>
    <xf numFmtId="0" fontId="26" fillId="0" borderId="0" xfId="0" applyFont="1" applyAlignment="1">
      <alignment vertical="top"/>
    </xf>
    <xf numFmtId="0" fontId="27" fillId="0" borderId="0" xfId="0" applyFont="1" applyAlignment="1" applyProtection="1">
      <alignment vertical="center"/>
      <protection locked="0"/>
    </xf>
    <xf numFmtId="0" fontId="15" fillId="0" borderId="0" xfId="0" applyFont="1" applyAlignment="1">
      <alignment horizontal="right"/>
    </xf>
    <xf numFmtId="165" fontId="0" fillId="0" borderId="0" xfId="0" applyNumberFormat="1" applyAlignment="1">
      <alignment vertical="top"/>
    </xf>
    <xf numFmtId="0" fontId="1" fillId="5" borderId="0" xfId="0" applyFont="1" applyFill="1" applyAlignment="1">
      <alignment vertical="top"/>
    </xf>
    <xf numFmtId="0" fontId="0" fillId="0" borderId="0" xfId="0" applyAlignment="1">
      <alignment vertical="top"/>
    </xf>
    <xf numFmtId="0" fontId="1" fillId="0" borderId="0" xfId="0" applyFont="1" applyAlignment="1">
      <alignment vertical="top" wrapText="1"/>
    </xf>
    <xf numFmtId="0" fontId="25" fillId="0" borderId="0" xfId="0" applyFont="1" applyAlignment="1">
      <alignment vertical="top"/>
    </xf>
    <xf numFmtId="166" fontId="1" fillId="0" borderId="0" xfId="0" applyNumberFormat="1" applyFont="1" applyAlignment="1">
      <alignment horizontal="left" vertical="top"/>
    </xf>
    <xf numFmtId="0" fontId="0" fillId="0" borderId="0" xfId="0" applyAlignment="1">
      <alignment horizontal="left" vertical="top"/>
    </xf>
    <xf numFmtId="0" fontId="1" fillId="0" borderId="0" xfId="0" applyFont="1"/>
    <xf numFmtId="0" fontId="3" fillId="2" borderId="20" xfId="0" applyFont="1" applyFill="1" applyBorder="1" applyAlignment="1">
      <alignment horizontal="left" vertical="top" wrapText="1"/>
    </xf>
    <xf numFmtId="0" fontId="28" fillId="6" borderId="0" xfId="0" applyFont="1" applyFill="1" applyAlignment="1">
      <alignment horizontal="left" vertical="top"/>
    </xf>
    <xf numFmtId="0" fontId="28" fillId="6" borderId="0" xfId="0" applyFont="1" applyFill="1" applyAlignment="1">
      <alignment horizontal="left" vertical="top" wrapText="1"/>
    </xf>
    <xf numFmtId="0" fontId="24" fillId="6" borderId="0" xfId="0" applyFont="1" applyFill="1" applyAlignment="1">
      <alignment vertical="top" wrapText="1"/>
    </xf>
    <xf numFmtId="0" fontId="24" fillId="6" borderId="0" xfId="0" applyFont="1" applyFill="1" applyAlignment="1">
      <alignment vertical="top" textRotation="90" wrapText="1"/>
    </xf>
    <xf numFmtId="49" fontId="1" fillId="0" borderId="29" xfId="0" applyNumberFormat="1" applyFont="1" applyBorder="1" applyAlignment="1" applyProtection="1">
      <alignment horizontal="left" vertical="top" wrapText="1"/>
      <protection locked="0"/>
    </xf>
    <xf numFmtId="9" fontId="2" fillId="2" borderId="0" xfId="0" applyNumberFormat="1" applyFont="1" applyFill="1" applyAlignment="1">
      <alignment vertical="top"/>
    </xf>
    <xf numFmtId="3" fontId="2" fillId="2" borderId="31" xfId="0" applyNumberFormat="1" applyFont="1" applyFill="1" applyBorder="1" applyAlignment="1">
      <alignment vertical="top"/>
    </xf>
    <xf numFmtId="3" fontId="2" fillId="2" borderId="9" xfId="0" applyNumberFormat="1" applyFont="1" applyFill="1" applyBorder="1" applyAlignment="1">
      <alignment vertical="top"/>
    </xf>
    <xf numFmtId="9" fontId="2" fillId="2" borderId="9" xfId="0" applyNumberFormat="1" applyFont="1" applyFill="1" applyBorder="1" applyAlignment="1">
      <alignment vertical="top"/>
    </xf>
    <xf numFmtId="3" fontId="2" fillId="2" borderId="2" xfId="0" applyNumberFormat="1" applyFont="1" applyFill="1" applyBorder="1" applyAlignment="1">
      <alignment vertical="top"/>
    </xf>
    <xf numFmtId="3" fontId="3" fillId="2" borderId="4" xfId="0" applyNumberFormat="1" applyFont="1" applyFill="1" applyBorder="1" applyAlignment="1">
      <alignment horizontal="right" vertical="top"/>
    </xf>
    <xf numFmtId="9" fontId="2" fillId="2" borderId="4" xfId="0" applyNumberFormat="1" applyFont="1" applyFill="1" applyBorder="1" applyAlignment="1">
      <alignment vertical="top"/>
    </xf>
    <xf numFmtId="14" fontId="14" fillId="4" borderId="0" xfId="0" applyNumberFormat="1" applyFont="1" applyFill="1" applyAlignment="1">
      <alignment vertical="center" wrapText="1"/>
    </xf>
    <xf numFmtId="9" fontId="0" fillId="0" borderId="0" xfId="0" applyNumberFormat="1" applyAlignment="1">
      <alignment horizontal="left" vertical="top"/>
    </xf>
    <xf numFmtId="165"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vertical="top"/>
    </xf>
    <xf numFmtId="0" fontId="3" fillId="5" borderId="0" xfId="0" applyFont="1" applyFill="1" applyAlignment="1">
      <alignment vertical="top"/>
    </xf>
    <xf numFmtId="3" fontId="2" fillId="2" borderId="11" xfId="0" applyNumberFormat="1" applyFont="1" applyFill="1" applyBorder="1" applyAlignment="1">
      <alignment horizontal="center" vertical="top" wrapText="1"/>
    </xf>
    <xf numFmtId="3" fontId="2"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49" fontId="15" fillId="0" borderId="0" xfId="0" applyNumberFormat="1" applyFont="1" applyAlignment="1" applyProtection="1">
      <alignment horizontal="left"/>
      <protection locked="0"/>
    </xf>
    <xf numFmtId="166" fontId="1" fillId="0" borderId="0" xfId="0" applyNumberFormat="1" applyFont="1" applyAlignment="1">
      <alignment horizontal="left" vertical="top" wrapText="1"/>
    </xf>
    <xf numFmtId="0" fontId="3" fillId="0" borderId="21" xfId="0" applyFont="1" applyBorder="1"/>
    <xf numFmtId="0" fontId="3" fillId="0" borderId="7" xfId="0" applyFont="1" applyBorder="1"/>
    <xf numFmtId="0" fontId="1" fillId="0" borderId="26" xfId="0" applyFont="1" applyBorder="1" applyAlignment="1" applyProtection="1">
      <alignment horizontal="right"/>
      <protection locked="0"/>
    </xf>
    <xf numFmtId="0" fontId="1" fillId="0" borderId="5" xfId="0" applyFont="1" applyBorder="1"/>
    <xf numFmtId="0" fontId="1" fillId="0" borderId="5" xfId="0" applyFont="1" applyBorder="1" applyAlignment="1">
      <alignment horizontal="left"/>
    </xf>
    <xf numFmtId="0" fontId="1" fillId="0" borderId="0" xfId="0" applyFont="1" applyAlignment="1">
      <alignment horizontal="left"/>
    </xf>
    <xf numFmtId="0" fontId="3" fillId="0" borderId="5" xfId="0" applyFont="1" applyBorder="1"/>
    <xf numFmtId="0" fontId="1" fillId="0" borderId="16" xfId="0" applyFont="1" applyBorder="1"/>
    <xf numFmtId="0" fontId="1" fillId="0" borderId="17" xfId="0" applyFont="1" applyBorder="1"/>
    <xf numFmtId="0" fontId="1" fillId="0" borderId="21" xfId="0" applyFont="1" applyBorder="1" applyAlignment="1">
      <alignment horizontal="left"/>
    </xf>
    <xf numFmtId="0" fontId="1" fillId="0" borderId="7" xfId="0" applyFont="1" applyBorder="1" applyAlignment="1">
      <alignment horizontal="left"/>
    </xf>
    <xf numFmtId="49" fontId="3" fillId="0" borderId="18" xfId="0" applyNumberFormat="1" applyFont="1" applyBorder="1" applyAlignment="1">
      <alignment horizontal="left"/>
    </xf>
    <xf numFmtId="0" fontId="3" fillId="0" borderId="17" xfId="0" applyFont="1" applyBorder="1" applyAlignment="1">
      <alignment horizontal="right"/>
    </xf>
    <xf numFmtId="0" fontId="3" fillId="0" borderId="2" xfId="0" applyFont="1" applyBorder="1" applyAlignment="1" applyProtection="1">
      <alignment horizontal="right"/>
      <protection locked="0"/>
    </xf>
    <xf numFmtId="3" fontId="1" fillId="0" borderId="33" xfId="0" applyNumberFormat="1" applyFont="1" applyBorder="1" applyAlignment="1" applyProtection="1">
      <alignment horizontal="right"/>
      <protection locked="0"/>
    </xf>
    <xf numFmtId="3" fontId="1" fillId="0" borderId="34" xfId="0" applyNumberFormat="1" applyFont="1" applyBorder="1" applyAlignment="1">
      <alignment horizontal="right"/>
    </xf>
    <xf numFmtId="3" fontId="1" fillId="0" borderId="32" xfId="0" applyNumberFormat="1" applyFont="1" applyBorder="1" applyAlignment="1">
      <alignment horizontal="right"/>
    </xf>
    <xf numFmtId="9" fontId="1" fillId="0" borderId="9" xfId="0" applyNumberFormat="1" applyFont="1" applyBorder="1" applyAlignment="1">
      <alignment horizontal="right"/>
    </xf>
    <xf numFmtId="10" fontId="1" fillId="0" borderId="26" xfId="0" applyNumberFormat="1" applyFont="1" applyBorder="1" applyAlignment="1" applyProtection="1">
      <alignment horizontal="right"/>
      <protection locked="0"/>
    </xf>
    <xf numFmtId="10" fontId="1" fillId="0" borderId="20" xfId="0" applyNumberFormat="1" applyFont="1" applyBorder="1" applyAlignment="1" applyProtection="1">
      <alignment horizontal="right"/>
      <protection locked="0"/>
    </xf>
    <xf numFmtId="9" fontId="1" fillId="0" borderId="37" xfId="0" applyNumberFormat="1" applyFont="1" applyBorder="1" applyAlignment="1">
      <alignment horizontal="right"/>
    </xf>
    <xf numFmtId="0" fontId="1" fillId="0" borderId="4" xfId="0" applyFont="1" applyBorder="1"/>
    <xf numFmtId="3" fontId="3" fillId="0" borderId="26" xfId="0" applyNumberFormat="1" applyFont="1" applyBorder="1" applyAlignment="1">
      <alignment horizontal="right"/>
    </xf>
    <xf numFmtId="3" fontId="3" fillId="0" borderId="20" xfId="0" applyNumberFormat="1" applyFont="1" applyBorder="1" applyAlignment="1">
      <alignment horizontal="right"/>
    </xf>
    <xf numFmtId="3" fontId="3" fillId="0" borderId="3" xfId="0" applyNumberFormat="1" applyFont="1" applyBorder="1" applyAlignment="1">
      <alignment horizontal="right"/>
    </xf>
    <xf numFmtId="3" fontId="1" fillId="0" borderId="4" xfId="0" applyNumberFormat="1" applyFont="1" applyBorder="1" applyAlignment="1">
      <alignment horizontal="right"/>
    </xf>
    <xf numFmtId="3" fontId="1" fillId="0" borderId="4" xfId="0" applyNumberFormat="1" applyFont="1" applyBorder="1"/>
    <xf numFmtId="1" fontId="1" fillId="0" borderId="4" xfId="0" applyNumberFormat="1" applyFont="1" applyBorder="1"/>
    <xf numFmtId="0" fontId="1" fillId="0" borderId="5" xfId="0" applyFont="1" applyBorder="1" applyProtection="1">
      <protection locked="0"/>
    </xf>
    <xf numFmtId="3" fontId="3" fillId="0" borderId="38" xfId="0" applyNumberFormat="1" applyFont="1" applyBorder="1" applyAlignment="1">
      <alignment horizontal="right"/>
    </xf>
    <xf numFmtId="3" fontId="1" fillId="0" borderId="31" xfId="0" applyNumberFormat="1" applyFont="1" applyBorder="1" applyAlignment="1">
      <alignment horizontal="right"/>
    </xf>
    <xf numFmtId="3" fontId="1" fillId="0" borderId="0" xfId="0" applyNumberFormat="1" applyFont="1" applyAlignment="1">
      <alignment horizontal="right"/>
    </xf>
    <xf numFmtId="3" fontId="1" fillId="0" borderId="0" xfId="0" applyNumberFormat="1" applyFont="1"/>
    <xf numFmtId="1" fontId="1" fillId="0" borderId="0" xfId="0" applyNumberFormat="1" applyFont="1"/>
    <xf numFmtId="3" fontId="1" fillId="0" borderId="35" xfId="0" applyNumberFormat="1" applyFont="1" applyBorder="1" applyAlignment="1" applyProtection="1">
      <alignment horizontal="right"/>
      <protection locked="0"/>
    </xf>
    <xf numFmtId="3" fontId="1" fillId="0" borderId="39" xfId="0" applyNumberFormat="1" applyFont="1" applyBorder="1" applyAlignment="1" applyProtection="1">
      <alignment horizontal="right"/>
      <protection locked="0"/>
    </xf>
    <xf numFmtId="3" fontId="1" fillId="0" borderId="36" xfId="0" applyNumberFormat="1" applyFont="1" applyBorder="1" applyAlignment="1" applyProtection="1">
      <alignment horizontal="right"/>
      <protection locked="0"/>
    </xf>
    <xf numFmtId="3" fontId="1" fillId="0" borderId="9" xfId="0" applyNumberFormat="1" applyFont="1" applyBorder="1" applyAlignment="1">
      <alignment horizontal="right"/>
    </xf>
    <xf numFmtId="49" fontId="1" fillId="0" borderId="20" xfId="0" applyNumberFormat="1" applyFont="1" applyBorder="1" applyAlignment="1">
      <alignment horizontal="left"/>
    </xf>
    <xf numFmtId="0" fontId="15" fillId="0" borderId="9" xfId="0" applyFont="1" applyBorder="1" applyAlignment="1">
      <alignment horizontal="left"/>
    </xf>
    <xf numFmtId="49" fontId="15" fillId="0" borderId="19" xfId="0" applyNumberFormat="1" applyFont="1" applyBorder="1" applyAlignment="1" applyProtection="1">
      <alignment horizontal="left"/>
      <protection locked="0"/>
    </xf>
    <xf numFmtId="0" fontId="1" fillId="0" borderId="42" xfId="0" applyFont="1" applyBorder="1" applyAlignment="1" applyProtection="1">
      <alignment horizontal="left"/>
      <protection locked="0"/>
    </xf>
    <xf numFmtId="0" fontId="30" fillId="0" borderId="0" xfId="0" applyFont="1" applyAlignment="1">
      <alignment horizontal="left" vertical="top"/>
    </xf>
    <xf numFmtId="0" fontId="15" fillId="2" borderId="4" xfId="0" applyFont="1" applyFill="1" applyBorder="1" applyAlignment="1">
      <alignment horizontal="left" vertical="top" textRotation="90"/>
    </xf>
    <xf numFmtId="3" fontId="15" fillId="2" borderId="4" xfId="0" applyNumberFormat="1" applyFont="1" applyFill="1" applyBorder="1" applyAlignment="1">
      <alignment horizontal="left" vertical="top" textRotation="90" wrapText="1"/>
    </xf>
    <xf numFmtId="166" fontId="15" fillId="2" borderId="4" xfId="0" applyNumberFormat="1" applyFont="1" applyFill="1" applyBorder="1" applyAlignment="1">
      <alignment horizontal="left" vertical="top" textRotation="90"/>
    </xf>
    <xf numFmtId="1" fontId="15" fillId="2" borderId="4" xfId="0" applyNumberFormat="1" applyFont="1" applyFill="1" applyBorder="1" applyAlignment="1">
      <alignment horizontal="left" vertical="top" textRotation="90"/>
    </xf>
    <xf numFmtId="3" fontId="31" fillId="2" borderId="4" xfId="0" applyNumberFormat="1" applyFont="1" applyFill="1" applyBorder="1" applyAlignment="1">
      <alignment horizontal="left" vertical="top" textRotation="90" wrapText="1"/>
    </xf>
    <xf numFmtId="0" fontId="15" fillId="2" borderId="4" xfId="0" applyFont="1" applyFill="1" applyBorder="1" applyAlignment="1">
      <alignment horizontal="left" vertical="top" textRotation="90" wrapText="1"/>
    </xf>
    <xf numFmtId="14" fontId="15" fillId="2" borderId="4" xfId="0" applyNumberFormat="1" applyFont="1" applyFill="1" applyBorder="1" applyAlignment="1">
      <alignment horizontal="left" vertical="top" textRotation="90"/>
    </xf>
    <xf numFmtId="0" fontId="0" fillId="0" borderId="0" xfId="0" applyAlignment="1">
      <alignment horizontal="left" vertical="top" textRotation="90"/>
    </xf>
    <xf numFmtId="0" fontId="30" fillId="0" borderId="0" xfId="0" applyFont="1"/>
    <xf numFmtId="1" fontId="15" fillId="2" borderId="6" xfId="0" applyNumberFormat="1" applyFont="1" applyFill="1" applyBorder="1" applyAlignment="1">
      <alignment horizontal="left" vertical="top" textRotation="90"/>
    </xf>
    <xf numFmtId="14" fontId="0" fillId="0" borderId="0" xfId="0" applyNumberFormat="1"/>
    <xf numFmtId="49" fontId="0" fillId="0" borderId="0" xfId="0" applyNumberFormat="1"/>
    <xf numFmtId="49" fontId="1" fillId="0" borderId="0" xfId="0" applyNumberFormat="1" applyFont="1"/>
    <xf numFmtId="3" fontId="0" fillId="0" borderId="0" xfId="0" applyNumberFormat="1"/>
    <xf numFmtId="10" fontId="0" fillId="0" borderId="0" xfId="0" applyNumberFormat="1"/>
    <xf numFmtId="0" fontId="0" fillId="7" borderId="0" xfId="0" applyFill="1"/>
    <xf numFmtId="0" fontId="0" fillId="8" borderId="0" xfId="0" applyFill="1"/>
    <xf numFmtId="0" fontId="15" fillId="2" borderId="1" xfId="0" applyFont="1" applyFill="1" applyBorder="1" applyAlignment="1">
      <alignment horizontal="left" vertical="top" textRotation="90"/>
    </xf>
    <xf numFmtId="49" fontId="15" fillId="2" borderId="1" xfId="0" applyNumberFormat="1" applyFont="1" applyFill="1" applyBorder="1" applyAlignment="1">
      <alignment horizontal="left" vertical="top" textRotation="90"/>
    </xf>
    <xf numFmtId="49" fontId="15" fillId="2" borderId="16" xfId="0" applyNumberFormat="1" applyFont="1" applyFill="1" applyBorder="1" applyAlignment="1">
      <alignment horizontal="left" vertical="top" textRotation="90"/>
    </xf>
    <xf numFmtId="0" fontId="31" fillId="2" borderId="1" xfId="0" applyFont="1" applyFill="1" applyBorder="1" applyAlignment="1">
      <alignment horizontal="left" vertical="top" textRotation="90"/>
    </xf>
    <xf numFmtId="3" fontId="15" fillId="2" borderId="1" xfId="0" applyNumberFormat="1" applyFont="1" applyFill="1" applyBorder="1" applyAlignment="1">
      <alignment horizontal="left" vertical="top" textRotation="90" wrapText="1"/>
    </xf>
    <xf numFmtId="166" fontId="15" fillId="2" borderId="1" xfId="0" applyNumberFormat="1" applyFont="1" applyFill="1" applyBorder="1" applyAlignment="1">
      <alignment horizontal="left" vertical="top" textRotation="90"/>
    </xf>
    <xf numFmtId="1" fontId="15" fillId="2" borderId="1" xfId="0" applyNumberFormat="1" applyFont="1" applyFill="1" applyBorder="1" applyAlignment="1">
      <alignment horizontal="left" vertical="top" textRotation="90"/>
    </xf>
    <xf numFmtId="3" fontId="31" fillId="2" borderId="1" xfId="0" applyNumberFormat="1" applyFont="1" applyFill="1" applyBorder="1" applyAlignment="1">
      <alignment horizontal="left" vertical="top" textRotation="90" wrapText="1"/>
    </xf>
    <xf numFmtId="0" fontId="15" fillId="2" borderId="1" xfId="0" applyFont="1" applyFill="1" applyBorder="1" applyAlignment="1">
      <alignment horizontal="left" vertical="top" textRotation="90" wrapText="1"/>
    </xf>
    <xf numFmtId="14" fontId="15" fillId="2" borderId="1" xfId="0" applyNumberFormat="1" applyFont="1" applyFill="1" applyBorder="1" applyAlignment="1">
      <alignment horizontal="left" vertical="top" textRotation="90"/>
    </xf>
    <xf numFmtId="14" fontId="15" fillId="2" borderId="16" xfId="0" applyNumberFormat="1" applyFont="1" applyFill="1" applyBorder="1" applyAlignment="1">
      <alignment horizontal="left" vertical="top" textRotation="90"/>
    </xf>
    <xf numFmtId="1" fontId="15" fillId="2" borderId="16" xfId="0" applyNumberFormat="1" applyFont="1" applyFill="1" applyBorder="1" applyAlignment="1">
      <alignment horizontal="left" vertical="top" textRotation="90"/>
    </xf>
    <xf numFmtId="0" fontId="30" fillId="0" borderId="0" xfId="0" applyFont="1" applyAlignment="1">
      <alignment horizontal="center" vertical="top"/>
    </xf>
    <xf numFmtId="49" fontId="1" fillId="0" borderId="29" xfId="0" applyNumberFormat="1" applyFont="1" applyBorder="1" applyAlignment="1" applyProtection="1">
      <alignment horizontal="center" vertical="center" wrapText="1"/>
      <protection locked="0"/>
    </xf>
    <xf numFmtId="0" fontId="11" fillId="2" borderId="30" xfId="1" applyFont="1" applyFill="1" applyBorder="1" applyAlignment="1" applyProtection="1">
      <alignment horizontal="right" vertical="top" wrapText="1"/>
      <protection locked="0"/>
    </xf>
    <xf numFmtId="0" fontId="24" fillId="6" borderId="44" xfId="0" applyFont="1" applyFill="1" applyBorder="1" applyAlignment="1">
      <alignment vertical="top"/>
    </xf>
    <xf numFmtId="14" fontId="28" fillId="6" borderId="45" xfId="0" applyNumberFormat="1" applyFont="1" applyFill="1" applyBorder="1" applyAlignment="1">
      <alignment horizontal="left" vertical="center"/>
    </xf>
    <xf numFmtId="3" fontId="2" fillId="2" borderId="43" xfId="0" applyNumberFormat="1" applyFont="1" applyFill="1" applyBorder="1" applyAlignment="1">
      <alignment horizontal="centerContinuous" vertical="top"/>
    </xf>
    <xf numFmtId="3" fontId="2" fillId="2" borderId="44" xfId="0" applyNumberFormat="1" applyFont="1" applyFill="1" applyBorder="1" applyAlignment="1">
      <alignment horizontal="centerContinuous" vertical="top"/>
    </xf>
    <xf numFmtId="0" fontId="2" fillId="2" borderId="44" xfId="0" applyFont="1" applyFill="1" applyBorder="1" applyAlignment="1">
      <alignment horizontal="centerContinuous" vertical="top"/>
    </xf>
    <xf numFmtId="0" fontId="2" fillId="2" borderId="54" xfId="0" applyFont="1" applyFill="1" applyBorder="1" applyAlignment="1">
      <alignment vertical="top"/>
    </xf>
    <xf numFmtId="14" fontId="28" fillId="6" borderId="43" xfId="0" applyNumberFormat="1" applyFont="1" applyFill="1" applyBorder="1" applyAlignment="1">
      <alignment horizontal="left" vertical="center"/>
    </xf>
    <xf numFmtId="0" fontId="3" fillId="0" borderId="11" xfId="0" applyFont="1" applyBorder="1" applyAlignment="1">
      <alignment horizontal="left" vertical="top"/>
    </xf>
    <xf numFmtId="0" fontId="2" fillId="0" borderId="11" xfId="0" applyFont="1" applyBorder="1" applyAlignment="1">
      <alignment horizontal="left" vertical="top"/>
    </xf>
    <xf numFmtId="0" fontId="1" fillId="0" borderId="11" xfId="0" applyFont="1" applyBorder="1" applyAlignment="1">
      <alignment horizontal="left" vertical="top"/>
    </xf>
    <xf numFmtId="0" fontId="1" fillId="0" borderId="56" xfId="0" applyFont="1" applyBorder="1" applyAlignment="1">
      <alignment horizontal="left"/>
    </xf>
    <xf numFmtId="0" fontId="1" fillId="0" borderId="39" xfId="0" applyFont="1" applyBorder="1" applyAlignment="1">
      <alignment horizontal="left"/>
    </xf>
    <xf numFmtId="0" fontId="1" fillId="0" borderId="57" xfId="0" applyFont="1" applyBorder="1"/>
    <xf numFmtId="0" fontId="2" fillId="2" borderId="59" xfId="0" applyFont="1" applyFill="1" applyBorder="1" applyAlignment="1">
      <alignment vertical="top"/>
    </xf>
    <xf numFmtId="9" fontId="28" fillId="6" borderId="53" xfId="0" applyNumberFormat="1" applyFont="1" applyFill="1" applyBorder="1" applyAlignment="1" applyProtection="1">
      <alignment horizontal="left" vertical="top"/>
      <protection locked="0"/>
    </xf>
    <xf numFmtId="0" fontId="28" fillId="6" borderId="41" xfId="0" applyFont="1" applyFill="1" applyBorder="1" applyAlignment="1">
      <alignment horizontal="left" vertical="center"/>
    </xf>
    <xf numFmtId="0" fontId="24" fillId="6" borderId="17" xfId="0" applyFont="1" applyFill="1" applyBorder="1" applyAlignment="1">
      <alignment vertical="center"/>
    </xf>
    <xf numFmtId="0" fontId="28" fillId="6" borderId="17" xfId="0" applyFont="1" applyFill="1" applyBorder="1" applyAlignment="1">
      <alignment vertical="center"/>
    </xf>
    <xf numFmtId="3" fontId="2" fillId="0" borderId="53" xfId="0" applyNumberFormat="1" applyFont="1" applyBorder="1" applyAlignment="1" applyProtection="1">
      <alignment horizontal="right" vertical="top"/>
      <protection locked="0"/>
    </xf>
    <xf numFmtId="9" fontId="2" fillId="0" borderId="53" xfId="0" applyNumberFormat="1" applyFont="1" applyBorder="1" applyAlignment="1" applyProtection="1">
      <alignment horizontal="right" vertical="top"/>
      <protection locked="0"/>
    </xf>
    <xf numFmtId="3" fontId="3" fillId="2" borderId="40" xfId="0" applyNumberFormat="1" applyFont="1" applyFill="1" applyBorder="1" applyAlignment="1">
      <alignment horizontal="right" vertical="top" wrapText="1"/>
    </xf>
    <xf numFmtId="0" fontId="3" fillId="2" borderId="40" xfId="0" applyFont="1" applyFill="1" applyBorder="1" applyAlignment="1">
      <alignment horizontal="left" vertical="top" wrapText="1"/>
    </xf>
    <xf numFmtId="0" fontId="3" fillId="2" borderId="52" xfId="0" applyFont="1" applyFill="1" applyBorder="1" applyAlignment="1">
      <alignment horizontal="left" vertical="top" wrapText="1"/>
    </xf>
    <xf numFmtId="3" fontId="2" fillId="2" borderId="56" xfId="0" applyNumberFormat="1" applyFont="1" applyFill="1" applyBorder="1" applyAlignment="1">
      <alignment vertical="top"/>
    </xf>
    <xf numFmtId="3" fontId="3" fillId="2" borderId="39" xfId="0" applyNumberFormat="1" applyFont="1" applyFill="1" applyBorder="1" applyAlignment="1">
      <alignment horizontal="right" vertical="top"/>
    </xf>
    <xf numFmtId="0" fontId="2" fillId="2" borderId="39" xfId="0" applyFont="1" applyFill="1" applyBorder="1" applyAlignment="1">
      <alignment vertical="top"/>
    </xf>
    <xf numFmtId="3" fontId="2" fillId="2" borderId="39" xfId="0" applyNumberFormat="1" applyFont="1" applyFill="1" applyBorder="1" applyAlignment="1">
      <alignment vertical="top"/>
    </xf>
    <xf numFmtId="0" fontId="0" fillId="0" borderId="61" xfId="0" applyBorder="1"/>
    <xf numFmtId="0" fontId="0" fillId="0" borderId="62" xfId="0" applyBorder="1"/>
    <xf numFmtId="0" fontId="0" fillId="0" borderId="63" xfId="0" applyBorder="1"/>
    <xf numFmtId="0" fontId="0" fillId="0" borderId="64" xfId="0" applyBorder="1"/>
    <xf numFmtId="3" fontId="2" fillId="2" borderId="65"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6" xfId="0" applyNumberFormat="1" applyFont="1" applyFill="1" applyBorder="1" applyAlignment="1">
      <alignment vertical="top"/>
    </xf>
    <xf numFmtId="3" fontId="2" fillId="2" borderId="66" xfId="0" applyNumberFormat="1" applyFont="1" applyFill="1" applyBorder="1" applyAlignment="1">
      <alignment vertical="top"/>
    </xf>
    <xf numFmtId="3" fontId="2" fillId="2" borderId="67" xfId="0" applyNumberFormat="1" applyFont="1" applyFill="1" applyBorder="1" applyAlignment="1">
      <alignment vertical="top"/>
    </xf>
    <xf numFmtId="3" fontId="2" fillId="3" borderId="14" xfId="0" applyNumberFormat="1" applyFont="1" applyFill="1" applyBorder="1" applyAlignment="1" applyProtection="1">
      <alignment vertical="top"/>
      <protection locked="0"/>
    </xf>
    <xf numFmtId="9" fontId="2" fillId="2" borderId="6" xfId="0" applyNumberFormat="1" applyFont="1" applyFill="1" applyBorder="1" applyAlignment="1">
      <alignment vertical="top"/>
    </xf>
    <xf numFmtId="49" fontId="1" fillId="0" borderId="0" xfId="0" applyNumberFormat="1" applyFont="1" applyAlignment="1">
      <alignment vertical="top" wrapText="1"/>
    </xf>
    <xf numFmtId="0" fontId="1" fillId="0" borderId="0" xfId="0" applyFont="1" applyAlignment="1">
      <alignment vertical="center" wrapText="1"/>
    </xf>
    <xf numFmtId="0" fontId="10" fillId="0" borderId="0" xfId="1" applyAlignment="1" applyProtection="1">
      <alignment horizontal="right" vertical="top" wrapText="1"/>
    </xf>
    <xf numFmtId="0" fontId="1" fillId="0" borderId="0" xfId="0" quotePrefix="1" applyFont="1" applyAlignment="1">
      <alignment vertical="top" wrapText="1"/>
    </xf>
    <xf numFmtId="0" fontId="0" fillId="0" borderId="0" xfId="0" applyAlignment="1">
      <alignment vertical="top" wrapText="1"/>
    </xf>
    <xf numFmtId="49" fontId="3" fillId="0" borderId="0" xfId="0" applyNumberFormat="1" applyFont="1" applyAlignment="1">
      <alignment vertical="top" wrapText="1"/>
    </xf>
    <xf numFmtId="0" fontId="1" fillId="0" borderId="0" xfId="1" applyFont="1" applyAlignment="1" applyProtection="1">
      <alignment vertical="top" wrapText="1"/>
    </xf>
    <xf numFmtId="0" fontId="34" fillId="0" borderId="0" xfId="1" applyFont="1" applyAlignment="1" applyProtection="1">
      <alignment vertical="top" wrapText="1"/>
    </xf>
    <xf numFmtId="0" fontId="7" fillId="0" borderId="0" xfId="0" quotePrefix="1" applyFont="1" applyAlignment="1">
      <alignment vertical="center" wrapText="1"/>
    </xf>
    <xf numFmtId="0" fontId="7" fillId="0" borderId="0" xfId="0" quotePrefix="1" applyFont="1" applyAlignment="1">
      <alignment wrapText="1"/>
    </xf>
    <xf numFmtId="0" fontId="7" fillId="0" borderId="0" xfId="0" applyFont="1" applyAlignment="1">
      <alignment wrapText="1"/>
    </xf>
    <xf numFmtId="0" fontId="13" fillId="0" borderId="0" xfId="0" applyFont="1" applyAlignment="1">
      <alignment vertical="center"/>
    </xf>
    <xf numFmtId="0" fontId="6" fillId="0" borderId="0" xfId="0" applyFont="1" applyAlignment="1">
      <alignment vertical="center"/>
    </xf>
    <xf numFmtId="0" fontId="16" fillId="0" borderId="0" xfId="1" applyFont="1" applyAlignment="1" applyProtection="1">
      <alignment vertical="center"/>
    </xf>
    <xf numFmtId="14" fontId="14" fillId="4" borderId="0" xfId="0" applyNumberFormat="1" applyFont="1" applyFill="1" applyAlignment="1" applyProtection="1">
      <alignment horizontal="left"/>
      <protection locked="0"/>
    </xf>
    <xf numFmtId="0" fontId="10" fillId="0" borderId="0" xfId="1" applyAlignment="1" applyProtection="1">
      <alignment horizontal="right" wrapText="1"/>
    </xf>
    <xf numFmtId="49" fontId="1" fillId="0" borderId="20" xfId="0" applyNumberFormat="1" applyFont="1" applyBorder="1" applyAlignment="1" applyProtection="1">
      <alignment horizontal="left"/>
      <protection locked="0"/>
    </xf>
    <xf numFmtId="49" fontId="3" fillId="0" borderId="18" xfId="0" applyNumberFormat="1" applyFont="1" applyBorder="1" applyAlignment="1" applyProtection="1">
      <alignment horizontal="left"/>
      <protection locked="0"/>
    </xf>
    <xf numFmtId="0" fontId="15" fillId="0" borderId="0" xfId="0" applyFont="1" applyProtection="1">
      <protection locked="0"/>
    </xf>
    <xf numFmtId="0" fontId="15" fillId="0" borderId="0" xfId="0" applyFont="1" applyAlignment="1" applyProtection="1">
      <alignment horizontal="right"/>
      <protection locked="0"/>
    </xf>
    <xf numFmtId="0" fontId="1" fillId="0" borderId="5" xfId="0" applyFont="1" applyBorder="1" applyAlignment="1" applyProtection="1">
      <alignment wrapText="1"/>
      <protection locked="0"/>
    </xf>
    <xf numFmtId="0" fontId="27" fillId="0" borderId="7" xfId="0" applyFont="1" applyBorder="1" applyAlignment="1" applyProtection="1">
      <alignment horizontal="right"/>
      <protection locked="0"/>
    </xf>
    <xf numFmtId="164" fontId="7" fillId="0" borderId="20" xfId="0" applyNumberFormat="1" applyFont="1" applyBorder="1" applyAlignment="1">
      <alignment horizontal="left"/>
    </xf>
    <xf numFmtId="0" fontId="27" fillId="0" borderId="0" xfId="0" applyFont="1" applyAlignment="1">
      <alignment vertical="center"/>
    </xf>
    <xf numFmtId="14" fontId="7" fillId="0" borderId="9" xfId="0" applyNumberFormat="1" applyFont="1" applyBorder="1" applyAlignment="1">
      <alignment horizontal="right"/>
    </xf>
    <xf numFmtId="0" fontId="3" fillId="0" borderId="2" xfId="0" applyFont="1" applyBorder="1" applyAlignment="1">
      <alignment horizontal="right"/>
    </xf>
    <xf numFmtId="49" fontId="20" fillId="0" borderId="0" xfId="0" applyNumberFormat="1" applyFont="1" applyAlignment="1">
      <alignment horizontal="left"/>
    </xf>
    <xf numFmtId="0" fontId="20" fillId="0" borderId="19" xfId="0" applyFont="1" applyBorder="1" applyAlignment="1">
      <alignment horizontal="left"/>
    </xf>
    <xf numFmtId="49" fontId="15" fillId="0" borderId="0" xfId="0" applyNumberFormat="1" applyFont="1" applyAlignment="1">
      <alignment horizontal="left"/>
    </xf>
    <xf numFmtId="49" fontId="15" fillId="0" borderId="19" xfId="0" applyNumberFormat="1" applyFont="1" applyBorder="1" applyAlignment="1">
      <alignment horizontal="left"/>
    </xf>
    <xf numFmtId="0" fontId="1" fillId="0" borderId="42" xfId="0" applyFont="1" applyBorder="1" applyAlignment="1">
      <alignment horizontal="left"/>
    </xf>
    <xf numFmtId="0" fontId="1" fillId="0" borderId="26" xfId="0" applyFont="1" applyBorder="1" applyAlignment="1">
      <alignment horizontal="right"/>
    </xf>
    <xf numFmtId="49" fontId="3" fillId="0" borderId="0" xfId="0" applyNumberFormat="1" applyFont="1" applyAlignment="1" applyProtection="1">
      <alignment horizontal="left"/>
      <protection locked="0"/>
    </xf>
    <xf numFmtId="49" fontId="3" fillId="0" borderId="0" xfId="0" applyNumberFormat="1" applyFont="1" applyAlignment="1">
      <alignment horizontal="left"/>
    </xf>
    <xf numFmtId="3" fontId="1" fillId="0" borderId="33" xfId="0" applyNumberFormat="1" applyFont="1" applyBorder="1" applyAlignment="1">
      <alignment horizontal="right"/>
    </xf>
    <xf numFmtId="10" fontId="1" fillId="0" borderId="20" xfId="0" applyNumberFormat="1" applyFont="1" applyBorder="1" applyAlignment="1">
      <alignment horizontal="right"/>
    </xf>
    <xf numFmtId="3" fontId="2" fillId="0" borderId="3" xfId="0" applyNumberFormat="1" applyFont="1" applyBorder="1" applyAlignment="1" applyProtection="1">
      <alignment horizontal="left" vertical="top"/>
      <protection locked="0"/>
    </xf>
    <xf numFmtId="3" fontId="2" fillId="0" borderId="53" xfId="0" applyNumberFormat="1" applyFont="1" applyBorder="1" applyAlignment="1" applyProtection="1">
      <alignment horizontal="left" vertical="top"/>
      <protection locked="0"/>
    </xf>
    <xf numFmtId="3" fontId="2" fillId="0" borderId="22" xfId="0" applyNumberFormat="1" applyFont="1" applyBorder="1" applyAlignment="1" applyProtection="1">
      <alignment horizontal="left" vertical="top"/>
      <protection locked="0"/>
    </xf>
    <xf numFmtId="3" fontId="2" fillId="0" borderId="29" xfId="0" applyNumberFormat="1" applyFont="1" applyBorder="1" applyAlignment="1" applyProtection="1">
      <alignment horizontal="left" vertical="top"/>
      <protection locked="0"/>
    </xf>
    <xf numFmtId="3" fontId="2" fillId="0" borderId="0" xfId="0" applyNumberFormat="1" applyFont="1" applyAlignment="1" applyProtection="1">
      <alignment horizontal="left" vertical="top"/>
      <protection locked="0"/>
    </xf>
    <xf numFmtId="3" fontId="2" fillId="0" borderId="30" xfId="0" applyNumberFormat="1" applyFont="1" applyBorder="1" applyAlignment="1" applyProtection="1">
      <alignment horizontal="left" vertical="top"/>
      <protection locked="0"/>
    </xf>
    <xf numFmtId="3" fontId="2" fillId="0" borderId="39" xfId="0" applyNumberFormat="1" applyFont="1" applyBorder="1" applyAlignment="1" applyProtection="1">
      <alignment horizontal="left" vertical="top"/>
      <protection locked="0"/>
    </xf>
    <xf numFmtId="3" fontId="2" fillId="0" borderId="57" xfId="0" applyNumberFormat="1" applyFont="1" applyBorder="1" applyAlignment="1" applyProtection="1">
      <alignment horizontal="left" vertical="top"/>
      <protection locked="0"/>
    </xf>
    <xf numFmtId="3" fontId="2" fillId="2" borderId="20" xfId="0" applyNumberFormat="1" applyFont="1" applyFill="1" applyBorder="1" applyAlignment="1">
      <alignment horizontal="left" vertical="top"/>
    </xf>
    <xf numFmtId="3" fontId="2" fillId="2" borderId="52" xfId="0" applyNumberFormat="1" applyFont="1" applyFill="1" applyBorder="1" applyAlignment="1">
      <alignment horizontal="left" vertical="top"/>
    </xf>
    <xf numFmtId="3" fontId="2" fillId="2" borderId="0" xfId="0" applyNumberFormat="1" applyFont="1" applyFill="1" applyAlignment="1">
      <alignment horizontal="left" vertical="top"/>
    </xf>
    <xf numFmtId="3" fontId="2" fillId="2" borderId="30" xfId="0" applyNumberFormat="1" applyFont="1" applyFill="1" applyBorder="1" applyAlignment="1">
      <alignment horizontal="left" vertical="top"/>
    </xf>
    <xf numFmtId="3" fontId="2" fillId="0" borderId="31" xfId="0" applyNumberFormat="1" applyFont="1" applyBorder="1" applyAlignment="1" applyProtection="1">
      <alignment horizontal="left" vertical="top"/>
      <protection locked="0"/>
    </xf>
    <xf numFmtId="3" fontId="2" fillId="2" borderId="39" xfId="0" applyNumberFormat="1" applyFont="1" applyFill="1" applyBorder="1" applyAlignment="1">
      <alignment horizontal="left" vertical="top"/>
    </xf>
    <xf numFmtId="3" fontId="2" fillId="2" borderId="57" xfId="0" applyNumberFormat="1" applyFont="1" applyFill="1" applyBorder="1" applyAlignment="1">
      <alignment horizontal="left" vertical="top"/>
    </xf>
    <xf numFmtId="0" fontId="24" fillId="6" borderId="0" xfId="0" applyFont="1" applyFill="1" applyAlignment="1">
      <alignment vertical="center"/>
    </xf>
    <xf numFmtId="49" fontId="24" fillId="6" borderId="0" xfId="0" applyNumberFormat="1" applyFont="1" applyFill="1" applyAlignment="1">
      <alignment horizontal="right" vertical="center" wrapText="1"/>
    </xf>
    <xf numFmtId="0" fontId="24" fillId="0" borderId="0" xfId="0" applyFont="1" applyAlignment="1">
      <alignment vertical="center" wrapText="1"/>
    </xf>
    <xf numFmtId="164" fontId="7" fillId="0" borderId="8" xfId="0" applyNumberFormat="1" applyFont="1" applyBorder="1" applyAlignment="1" applyProtection="1">
      <alignment horizontal="right"/>
      <protection locked="0"/>
    </xf>
    <xf numFmtId="49" fontId="15" fillId="0" borderId="3" xfId="0" applyNumberFormat="1" applyFont="1" applyBorder="1" applyAlignment="1" applyProtection="1">
      <alignment horizontal="right"/>
      <protection locked="0"/>
    </xf>
    <xf numFmtId="49" fontId="15" fillId="0" borderId="3" xfId="0" applyNumberFormat="1" applyFont="1" applyBorder="1" applyAlignment="1">
      <alignment horizontal="right"/>
    </xf>
    <xf numFmtId="14" fontId="7" fillId="0" borderId="8" xfId="0" applyNumberFormat="1" applyFont="1" applyBorder="1" applyAlignment="1">
      <alignment horizontal="right"/>
    </xf>
    <xf numFmtId="0" fontId="1" fillId="5" borderId="0" xfId="0" applyFont="1" applyFill="1" applyAlignment="1">
      <alignment vertical="top" wrapText="1"/>
    </xf>
    <xf numFmtId="9" fontId="15" fillId="0" borderId="60" xfId="0" applyNumberFormat="1" applyFont="1" applyBorder="1" applyAlignment="1" applyProtection="1">
      <alignment horizontal="right" vertical="center"/>
      <protection locked="0"/>
    </xf>
    <xf numFmtId="10" fontId="1" fillId="0" borderId="35" xfId="0" applyNumberFormat="1" applyFont="1" applyBorder="1" applyAlignment="1" applyProtection="1">
      <alignment horizontal="right"/>
      <protection locked="0"/>
    </xf>
    <xf numFmtId="10" fontId="1" fillId="0" borderId="37" xfId="0" applyNumberFormat="1" applyFont="1" applyBorder="1" applyAlignment="1" applyProtection="1">
      <alignment horizontal="right"/>
      <protection locked="0"/>
    </xf>
    <xf numFmtId="10" fontId="1" fillId="0" borderId="27" xfId="0" applyNumberFormat="1" applyFont="1" applyBorder="1" applyAlignment="1" applyProtection="1">
      <alignment horizontal="right"/>
      <protection locked="0"/>
    </xf>
    <xf numFmtId="10" fontId="1" fillId="0" borderId="31" xfId="0" applyNumberFormat="1" applyFont="1" applyBorder="1" applyAlignment="1" applyProtection="1">
      <alignment horizontal="right"/>
      <protection locked="0"/>
    </xf>
    <xf numFmtId="10" fontId="3" fillId="0" borderId="26" xfId="0" applyNumberFormat="1" applyFont="1" applyBorder="1" applyAlignment="1">
      <alignment horizontal="right"/>
    </xf>
    <xf numFmtId="9" fontId="3" fillId="0" borderId="9" xfId="0" applyNumberFormat="1" applyFont="1" applyBorder="1" applyAlignment="1">
      <alignment horizontal="right"/>
    </xf>
    <xf numFmtId="3" fontId="3" fillId="0" borderId="26" xfId="0" applyNumberFormat="1" applyFont="1" applyBorder="1" applyAlignment="1" applyProtection="1">
      <alignment horizontal="right"/>
      <protection locked="0"/>
    </xf>
    <xf numFmtId="49" fontId="1" fillId="0" borderId="10" xfId="0" applyNumberFormat="1" applyFont="1" applyBorder="1" applyAlignment="1" applyProtection="1">
      <alignment horizontal="right"/>
      <protection locked="0"/>
    </xf>
    <xf numFmtId="49" fontId="1" fillId="0" borderId="10" xfId="0" applyNumberFormat="1" applyFont="1" applyBorder="1" applyAlignment="1">
      <alignment horizontal="right"/>
    </xf>
    <xf numFmtId="0" fontId="21" fillId="0" borderId="0" xfId="0" applyFont="1" applyAlignment="1" applyProtection="1">
      <alignment horizontal="right" vertical="center"/>
      <protection locked="0"/>
    </xf>
    <xf numFmtId="164" fontId="7" fillId="0" borderId="20" xfId="0" applyNumberFormat="1" applyFont="1" applyBorder="1" applyAlignment="1" applyProtection="1">
      <alignment horizontal="right"/>
      <protection locked="0"/>
    </xf>
    <xf numFmtId="164" fontId="7" fillId="0" borderId="20" xfId="0" applyNumberFormat="1" applyFont="1" applyBorder="1" applyAlignment="1">
      <alignment horizontal="right"/>
    </xf>
    <xf numFmtId="0" fontId="14" fillId="4" borderId="0" xfId="0" applyFont="1" applyFill="1" applyAlignment="1">
      <alignment vertical="center" wrapText="1"/>
    </xf>
    <xf numFmtId="0" fontId="0" fillId="0" borderId="0" xfId="0" applyAlignment="1">
      <alignment vertical="center" wrapText="1"/>
    </xf>
    <xf numFmtId="14" fontId="14" fillId="4" borderId="0" xfId="0" applyNumberFormat="1" applyFont="1" applyFill="1" applyAlignment="1">
      <alignment vertical="center" wrapText="1"/>
    </xf>
    <xf numFmtId="49" fontId="3" fillId="0" borderId="0" xfId="0" applyNumberFormat="1" applyFont="1" applyAlignment="1">
      <alignment wrapText="1"/>
    </xf>
    <xf numFmtId="0" fontId="1" fillId="0" borderId="0" xfId="0" applyFont="1" applyAlignment="1">
      <alignment vertical="top" wrapText="1"/>
    </xf>
    <xf numFmtId="0" fontId="8" fillId="4" borderId="0" xfId="0" applyFont="1" applyFill="1" applyAlignment="1">
      <alignment vertical="top"/>
    </xf>
    <xf numFmtId="0" fontId="12" fillId="4" borderId="0" xfId="0" applyFont="1" applyFill="1" applyAlignment="1">
      <alignment vertical="top"/>
    </xf>
    <xf numFmtId="0" fontId="16" fillId="2" borderId="0" xfId="1" applyFont="1" applyFill="1" applyBorder="1" applyAlignment="1" applyProtection="1">
      <alignment horizontal="right" vertical="top"/>
      <protection locked="0"/>
    </xf>
    <xf numFmtId="49" fontId="1" fillId="0" borderId="0" xfId="0" applyNumberFormat="1" applyFont="1" applyAlignment="1">
      <alignment vertical="top" wrapText="1"/>
    </xf>
    <xf numFmtId="49" fontId="1" fillId="0" borderId="0" xfId="0" quotePrefix="1" applyNumberFormat="1" applyFont="1" applyAlignment="1">
      <alignment vertical="top" wrapText="1"/>
    </xf>
    <xf numFmtId="0" fontId="0" fillId="0" borderId="0" xfId="0" applyAlignment="1">
      <alignment wrapText="1"/>
    </xf>
    <xf numFmtId="0" fontId="1" fillId="0" borderId="0" xfId="0" quotePrefix="1" applyFont="1" applyAlignment="1">
      <alignment vertical="top" wrapText="1"/>
    </xf>
    <xf numFmtId="0" fontId="24" fillId="6" borderId="0" xfId="0" applyFont="1" applyFill="1" applyAlignment="1">
      <alignment horizontal="left" vertical="center" wrapText="1"/>
    </xf>
    <xf numFmtId="0" fontId="0" fillId="0" borderId="0" xfId="0" applyAlignment="1">
      <alignment horizontal="left" vertical="center" wrapText="1"/>
    </xf>
    <xf numFmtId="0" fontId="8" fillId="4" borderId="0" xfId="0" applyFont="1" applyFill="1" applyAlignment="1">
      <alignment horizontal="left" vertical="center"/>
    </xf>
    <xf numFmtId="0" fontId="9" fillId="4" borderId="0" xfId="0" applyFont="1" applyFill="1" applyAlignment="1">
      <alignment vertical="center"/>
    </xf>
    <xf numFmtId="0" fontId="16" fillId="2" borderId="0" xfId="1" applyFont="1" applyFill="1" applyBorder="1" applyAlignment="1" applyProtection="1">
      <alignment horizontal="right" vertical="center"/>
      <protection locked="0"/>
    </xf>
    <xf numFmtId="0" fontId="24" fillId="6" borderId="0" xfId="0" applyFont="1" applyFill="1" applyAlignment="1">
      <alignment horizontal="left" vertical="center"/>
    </xf>
    <xf numFmtId="0" fontId="0" fillId="0" borderId="0" xfId="0" applyAlignment="1">
      <alignment vertical="center"/>
    </xf>
    <xf numFmtId="0" fontId="24" fillId="6" borderId="0" xfId="0" applyFont="1" applyFill="1" applyAlignment="1">
      <alignment vertical="center"/>
    </xf>
    <xf numFmtId="0" fontId="7" fillId="0" borderId="0" xfId="0" applyFont="1" applyAlignment="1">
      <alignment wrapText="1"/>
    </xf>
    <xf numFmtId="0" fontId="1" fillId="0" borderId="0" xfId="1" quotePrefix="1" applyFont="1" applyAlignment="1" applyProtection="1">
      <alignment vertical="top" wrapText="1"/>
    </xf>
    <xf numFmtId="0" fontId="0" fillId="0" borderId="0" xfId="0" applyAlignment="1">
      <alignment vertical="top" wrapText="1"/>
    </xf>
    <xf numFmtId="49" fontId="3" fillId="0" borderId="0" xfId="0" applyNumberFormat="1" applyFont="1" applyAlignment="1">
      <alignment vertical="top" wrapText="1"/>
    </xf>
    <xf numFmtId="0" fontId="3" fillId="0" borderId="0" xfId="0" applyFont="1" applyAlignment="1">
      <alignment vertical="top" wrapText="1"/>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4"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7" fillId="0" borderId="4" xfId="0" applyFont="1" applyBorder="1" applyAlignment="1">
      <alignment vertical="center" wrapText="1"/>
    </xf>
    <xf numFmtId="0" fontId="0" fillId="0" borderId="4" xfId="0" applyBorder="1" applyAlignment="1">
      <alignment vertical="center" wrapText="1"/>
    </xf>
    <xf numFmtId="0" fontId="7" fillId="0" borderId="0" xfId="0" applyFont="1" applyAlignment="1">
      <alignment vertical="center" wrapText="1"/>
    </xf>
    <xf numFmtId="49" fontId="3" fillId="0" borderId="0" xfId="0" applyNumberFormat="1" applyFont="1" applyAlignment="1" applyProtection="1">
      <alignment horizontal="left"/>
      <protection locked="0"/>
    </xf>
    <xf numFmtId="0" fontId="1" fillId="0" borderId="19" xfId="0" applyFont="1" applyBorder="1" applyAlignment="1" applyProtection="1">
      <alignment horizontal="left"/>
      <protection locked="0"/>
    </xf>
    <xf numFmtId="0" fontId="23" fillId="4" borderId="0" xfId="0" applyFont="1" applyFill="1" applyAlignment="1" applyProtection="1">
      <alignment horizontal="left"/>
      <protection locked="0"/>
    </xf>
    <xf numFmtId="0" fontId="0" fillId="0" borderId="0" xfId="0" applyProtection="1">
      <protection locked="0"/>
    </xf>
    <xf numFmtId="0" fontId="1" fillId="0" borderId="20" xfId="0" applyFont="1" applyBorder="1" applyAlignment="1" applyProtection="1">
      <alignment horizontal="left"/>
      <protection locked="0"/>
    </xf>
    <xf numFmtId="0" fontId="1" fillId="0" borderId="26" xfId="0" applyFont="1" applyBorder="1" applyAlignment="1" applyProtection="1">
      <alignment horizontal="left"/>
      <protection locked="0"/>
    </xf>
    <xf numFmtId="49" fontId="1" fillId="0" borderId="22" xfId="0" applyNumberFormat="1" applyFont="1" applyBorder="1" applyAlignment="1" applyProtection="1">
      <alignment horizontal="left"/>
      <protection locked="0"/>
    </xf>
    <xf numFmtId="49" fontId="1" fillId="0" borderId="27" xfId="0" applyNumberFormat="1" applyFont="1" applyBorder="1" applyAlignment="1" applyProtection="1">
      <alignment horizontal="left"/>
      <protection locked="0"/>
    </xf>
    <xf numFmtId="0" fontId="16" fillId="2" borderId="0" xfId="1" applyFont="1" applyFill="1" applyAlignment="1" applyProtection="1">
      <alignment horizontal="right" vertical="top"/>
    </xf>
    <xf numFmtId="0" fontId="1" fillId="0" borderId="0" xfId="0" applyFont="1" applyAlignment="1">
      <alignment horizontal="right" vertical="top"/>
    </xf>
    <xf numFmtId="0" fontId="1" fillId="0" borderId="22"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0" fillId="0" borderId="27" xfId="0" applyBorder="1" applyAlignment="1">
      <alignment horizontal="left"/>
    </xf>
    <xf numFmtId="49" fontId="15" fillId="0" borderId="22" xfId="0" applyNumberFormat="1" applyFont="1" applyBorder="1" applyAlignment="1" applyProtection="1">
      <alignment horizontal="left"/>
      <protection locked="0"/>
    </xf>
    <xf numFmtId="49" fontId="29" fillId="0" borderId="68" xfId="1" applyNumberFormat="1" applyFont="1" applyBorder="1" applyAlignment="1" applyProtection="1">
      <alignment horizontal="left"/>
      <protection locked="0"/>
    </xf>
    <xf numFmtId="0" fontId="0" fillId="0" borderId="28" xfId="0" applyBorder="1" applyAlignment="1">
      <alignment horizontal="left"/>
    </xf>
    <xf numFmtId="49" fontId="1" fillId="0" borderId="22" xfId="0" applyNumberFormat="1" applyFont="1" applyBorder="1" applyAlignment="1">
      <alignment horizontal="left"/>
    </xf>
    <xf numFmtId="0" fontId="1" fillId="0" borderId="27" xfId="0" applyFont="1" applyBorder="1" applyAlignment="1">
      <alignment horizontal="left"/>
    </xf>
    <xf numFmtId="49" fontId="3" fillId="0" borderId="0" xfId="0" applyNumberFormat="1" applyFont="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26" xfId="0" applyFont="1" applyBorder="1" applyAlignment="1">
      <alignment horizontal="left"/>
    </xf>
    <xf numFmtId="0" fontId="1" fillId="0" borderId="22" xfId="0" applyFont="1" applyBorder="1" applyAlignment="1">
      <alignment horizontal="left"/>
    </xf>
    <xf numFmtId="49" fontId="15" fillId="0" borderId="22" xfId="0" applyNumberFormat="1" applyFont="1" applyBorder="1" applyAlignment="1">
      <alignment horizontal="left"/>
    </xf>
    <xf numFmtId="49" fontId="29" fillId="0" borderId="68" xfId="1" applyNumberFormat="1" applyFont="1" applyBorder="1" applyAlignment="1" applyProtection="1">
      <alignment horizontal="left"/>
    </xf>
    <xf numFmtId="0" fontId="30" fillId="0" borderId="46" xfId="0" applyFont="1" applyBorder="1" applyAlignment="1">
      <alignment horizontal="center" vertical="top"/>
    </xf>
    <xf numFmtId="0" fontId="0" fillId="0" borderId="47" xfId="0" applyBorder="1" applyAlignment="1">
      <alignment horizontal="center"/>
    </xf>
    <xf numFmtId="0" fontId="0" fillId="0" borderId="48" xfId="0" applyBorder="1" applyAlignment="1">
      <alignment horizont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3" xfId="0" applyFont="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7" xfId="0" applyBorder="1"/>
    <xf numFmtId="0" fontId="0" fillId="0" borderId="48" xfId="0" applyBorder="1"/>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5" fillId="0" borderId="0" xfId="0" applyFont="1" applyAlignment="1">
      <alignment horizontal="right" vertical="top" wrapText="1"/>
    </xf>
    <xf numFmtId="0" fontId="0" fillId="0" borderId="30" xfId="0" applyBorder="1" applyAlignment="1">
      <alignment vertical="top"/>
    </xf>
    <xf numFmtId="3" fontId="2" fillId="2" borderId="51" xfId="0" applyNumberFormat="1" applyFont="1" applyFill="1" applyBorder="1" applyAlignment="1">
      <alignment horizontal="center" textRotation="90" wrapText="1"/>
    </xf>
    <xf numFmtId="0" fontId="0" fillId="0" borderId="51" xfId="0" applyBorder="1"/>
    <xf numFmtId="0" fontId="0" fillId="0" borderId="58" xfId="0" applyBorder="1"/>
    <xf numFmtId="3" fontId="2" fillId="2" borderId="30" xfId="0" applyNumberFormat="1" applyFont="1" applyFill="1" applyBorder="1" applyAlignment="1">
      <alignment horizontal="center" textRotation="90" wrapText="1"/>
    </xf>
    <xf numFmtId="0" fontId="0" fillId="0" borderId="30" xfId="0" applyBorder="1"/>
    <xf numFmtId="0" fontId="0" fillId="0" borderId="57" xfId="0" applyBorder="1"/>
    <xf numFmtId="3" fontId="2" fillId="2" borderId="11" xfId="0" applyNumberFormat="1" applyFont="1" applyFill="1" applyBorder="1" applyAlignment="1">
      <alignment horizontal="center" textRotation="90" wrapText="1"/>
    </xf>
    <xf numFmtId="0" fontId="0" fillId="0" borderId="11" xfId="0" applyBorder="1"/>
    <xf numFmtId="0" fontId="0" fillId="0" borderId="56" xfId="0" applyBorder="1"/>
    <xf numFmtId="0" fontId="2" fillId="2" borderId="0" xfId="0" applyFont="1" applyFill="1" applyAlignment="1">
      <alignment horizontal="center" textRotation="90" wrapText="1"/>
    </xf>
    <xf numFmtId="0" fontId="0" fillId="0" borderId="0" xfId="0"/>
    <xf numFmtId="0" fontId="0" fillId="0" borderId="39" xfId="0" applyBorder="1"/>
    <xf numFmtId="0" fontId="2" fillId="2" borderId="19" xfId="0" applyFont="1" applyFill="1" applyBorder="1" applyAlignment="1">
      <alignment horizontal="center" textRotation="90" wrapText="1"/>
    </xf>
    <xf numFmtId="0" fontId="0" fillId="0" borderId="19" xfId="0" applyBorder="1"/>
    <xf numFmtId="0" fontId="0" fillId="0" borderId="35" xfId="0" applyBorder="1"/>
    <xf numFmtId="3" fontId="2" fillId="2" borderId="9" xfId="0" applyNumberFormat="1" applyFont="1" applyFill="1" applyBorder="1" applyAlignment="1">
      <alignment horizontal="center" textRotation="90" wrapText="1"/>
    </xf>
    <xf numFmtId="0" fontId="0" fillId="0" borderId="9" xfId="0" applyBorder="1"/>
    <xf numFmtId="0" fontId="0" fillId="0" borderId="37" xfId="0" applyBorder="1"/>
    <xf numFmtId="0" fontId="5" fillId="0" borderId="0" xfId="0" applyFont="1" applyAlignment="1">
      <alignment horizontal="right" vertical="top"/>
    </xf>
    <xf numFmtId="0" fontId="0" fillId="0" borderId="0" xfId="0" applyAlignment="1">
      <alignment vertical="top"/>
    </xf>
    <xf numFmtId="0" fontId="28" fillId="6" borderId="11" xfId="0" applyFont="1" applyFill="1" applyBorder="1" applyAlignment="1">
      <alignment horizontal="left" vertical="center"/>
    </xf>
    <xf numFmtId="3" fontId="2" fillId="2" borderId="0" xfId="0" applyNumberFormat="1" applyFont="1" applyFill="1" applyAlignment="1">
      <alignment horizontal="center" textRotation="90" wrapText="1"/>
    </xf>
    <xf numFmtId="0" fontId="1" fillId="0" borderId="55" xfId="0" applyFont="1" applyBorder="1" applyAlignment="1">
      <alignment horizontal="justify" vertical="top" wrapText="1"/>
    </xf>
    <xf numFmtId="0" fontId="0" fillId="0" borderId="49" xfId="0" applyBorder="1" applyAlignment="1">
      <alignment horizontal="justify" vertical="top"/>
    </xf>
    <xf numFmtId="0" fontId="0" fillId="0" borderId="50" xfId="0" applyBorder="1" applyAlignment="1">
      <alignment horizontal="justify" vertical="top"/>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xdr:row>
          <xdr:rowOff>9525</xdr:rowOff>
        </xdr:from>
        <xdr:to>
          <xdr:col>3</xdr:col>
          <xdr:colOff>809625</xdr:colOff>
          <xdr:row>2</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SAGRI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695325</xdr:colOff>
          <xdr:row>2</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OFC/FED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xdr:row>
          <xdr:rowOff>9525</xdr:rowOff>
        </xdr:from>
        <xdr:to>
          <xdr:col>3</xdr:col>
          <xdr:colOff>1495425</xdr:colOff>
          <xdr:row>2</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LORO/FR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876300</xdr:colOff>
          <xdr:row>18</xdr:row>
          <xdr:rowOff>28575</xdr:rowOff>
        </xdr:from>
        <xdr:to>
          <xdr:col>7</xdr:col>
          <xdr:colOff>9525</xdr:colOff>
          <xdr:row>18</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 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28575</xdr:rowOff>
        </xdr:from>
        <xdr:to>
          <xdr:col>3</xdr:col>
          <xdr:colOff>733425</xdr:colOff>
          <xdr:row>18</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 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18</xdr:row>
          <xdr:rowOff>28575</xdr:rowOff>
        </xdr:from>
        <xdr:to>
          <xdr:col>2</xdr:col>
          <xdr:colOff>1323975</xdr:colOff>
          <xdr:row>18</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MENTION RF/OFC</a:t>
              </a:r>
            </a:p>
          </xdr:txBody>
        </xdr:sp>
        <xdr:clientData/>
      </xdr:twoCellAnchor>
    </mc:Choice>
    <mc:Fallback/>
  </mc:AlternateContent>
  <xdr:oneCellAnchor>
    <xdr:from>
      <xdr:col>0</xdr:col>
      <xdr:colOff>50799</xdr:colOff>
      <xdr:row>22</xdr:row>
      <xdr:rowOff>10433</xdr:rowOff>
    </xdr:from>
    <xdr:ext cx="2901951" cy="680129"/>
    <xdr:sp macro="" textlink="" fLocksText="0">
      <xdr:nvSpPr>
        <xdr:cNvPr id="16" name="ZoneTexte 15">
          <a:extLst>
            <a:ext uri="{FF2B5EF4-FFF2-40B4-BE49-F238E27FC236}">
              <a16:creationId xmlns:a16="http://schemas.microsoft.com/office/drawing/2014/main" id="{00000000-0008-0000-0100-000010000000}"/>
            </a:ext>
          </a:extLst>
        </xdr:cNvPr>
        <xdr:cNvSpPr txBox="1"/>
      </xdr:nvSpPr>
      <xdr:spPr>
        <a:xfrm>
          <a:off x="50799" y="4191908"/>
          <a:ext cx="2901951" cy="680129"/>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36000" rIns="36000" bIns="36000" rtlCol="0" anchor="t">
          <a:noAutofit/>
        </a:bodyPr>
        <a:lstStyle/>
        <a:p>
          <a:pPr algn="l"/>
          <a:r>
            <a:rPr lang="fr-CH" sz="900"/>
            <a:t>Commentaire:</a:t>
          </a:r>
        </a:p>
      </xdr:txBody>
    </xdr:sp>
    <xdr:clientData fLocksWithSheet="0"/>
  </xdr:oneCellAnchor>
  <mc:AlternateContent xmlns:mc="http://schemas.openxmlformats.org/markup-compatibility/2006">
    <mc:Choice xmlns:a14="http://schemas.microsoft.com/office/drawing/2010/main" Requires="a14">
      <xdr:twoCellAnchor editAs="oneCell">
        <xdr:from>
          <xdr:col>2</xdr:col>
          <xdr:colOff>28575</xdr:colOff>
          <xdr:row>38</xdr:row>
          <xdr:rowOff>9525</xdr:rowOff>
        </xdr:from>
        <xdr:to>
          <xdr:col>2</xdr:col>
          <xdr:colOff>600075</xdr:colOff>
          <xdr:row>39</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9525</xdr:rowOff>
        </xdr:from>
        <xdr:to>
          <xdr:col>3</xdr:col>
          <xdr:colOff>600075</xdr:colOff>
          <xdr:row>39</xdr:row>
          <xdr:rowOff>28575</xdr:rowOff>
        </xdr:to>
        <xdr:sp macro="" textlink="">
          <xdr:nvSpPr>
            <xdr:cNvPr id="1070" name="Check Box 46" descr="Bund"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28575</xdr:rowOff>
        </xdr:from>
        <xdr:to>
          <xdr:col>2</xdr:col>
          <xdr:colOff>1362075</xdr:colOff>
          <xdr:row>43</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Plans projet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9525</xdr:rowOff>
        </xdr:from>
        <xdr:to>
          <xdr:col>3</xdr:col>
          <xdr:colOff>1438275</xdr:colOff>
          <xdr:row>43</xdr:row>
          <xdr:rowOff>38100</xdr:rowOff>
        </xdr:to>
        <xdr:sp macro="" textlink="">
          <xdr:nvSpPr>
            <xdr:cNvPr id="1072" name="Check Box 48" descr="Bund"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Plans de révision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28575</xdr:rowOff>
        </xdr:from>
        <xdr:to>
          <xdr:col>2</xdr:col>
          <xdr:colOff>1362075</xdr:colOff>
          <xdr:row>45</xdr:row>
          <xdr:rowOff>47625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avant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9525</xdr:rowOff>
        </xdr:from>
        <xdr:to>
          <xdr:col>3</xdr:col>
          <xdr:colOff>1438275</xdr:colOff>
          <xdr:row>45</xdr:row>
          <xdr:rowOff>38100</xdr:rowOff>
        </xdr:to>
        <xdr:sp macro="" textlink="">
          <xdr:nvSpPr>
            <xdr:cNvPr id="1074" name="Check Box 50" descr="Bund"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après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28575</xdr:rowOff>
        </xdr:from>
        <xdr:to>
          <xdr:col>2</xdr:col>
          <xdr:colOff>1362075</xdr:colOff>
          <xdr:row>44</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Descriptif travaux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9525</xdr:rowOff>
        </xdr:from>
        <xdr:to>
          <xdr:col>3</xdr:col>
          <xdr:colOff>1438275</xdr:colOff>
          <xdr:row>44</xdr:row>
          <xdr:rowOff>38100</xdr:rowOff>
        </xdr:to>
        <xdr:sp macro="" textlink="">
          <xdr:nvSpPr>
            <xdr:cNvPr id="1076" name="Check Box 52" descr="Bund"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Rapport de restauration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9525</xdr:rowOff>
        </xdr:from>
        <xdr:to>
          <xdr:col>2</xdr:col>
          <xdr:colOff>1362075</xdr:colOff>
          <xdr:row>41</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CFC devis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3</xdr:col>
          <xdr:colOff>1438275</xdr:colOff>
          <xdr:row>42</xdr:row>
          <xdr:rowOff>38100</xdr:rowOff>
        </xdr:to>
        <xdr:sp macro="" textlink="">
          <xdr:nvSpPr>
            <xdr:cNvPr id="1078" name="Check Box 54" descr="Bund"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Preuves de paiement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2</xdr:col>
          <xdr:colOff>1362075</xdr:colOff>
          <xdr:row>40</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Offres entreprises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3</xdr:col>
          <xdr:colOff>1438275</xdr:colOff>
          <xdr:row>40</xdr:row>
          <xdr:rowOff>38100</xdr:rowOff>
        </xdr:to>
        <xdr:sp macro="" textlink="">
          <xdr:nvSpPr>
            <xdr:cNvPr id="1080" name="Check Box 56" descr="Bund"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Factures entreprises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1438275</xdr:colOff>
          <xdr:row>41</xdr:row>
          <xdr:rowOff>9525</xdr:rowOff>
        </xdr:to>
        <xdr:sp macro="" textlink="">
          <xdr:nvSpPr>
            <xdr:cNvPr id="1081" name="Check Box 57" descr="Bund"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CFC décompte final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2</xdr:col>
          <xdr:colOff>1409700</xdr:colOff>
          <xdr:row>42</xdr:row>
          <xdr:rowOff>38100</xdr:rowOff>
        </xdr:to>
        <xdr:sp macro="" textlink="">
          <xdr:nvSpPr>
            <xdr:cNvPr id="1082" name="Check Box 58" descr="Bund"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Avis de taxation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xdr:row>
          <xdr:rowOff>9525</xdr:rowOff>
        </xdr:from>
        <xdr:to>
          <xdr:col>3</xdr:col>
          <xdr:colOff>809625</xdr:colOff>
          <xdr:row>3</xdr:row>
          <xdr:rowOff>190500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3</xdr:row>
          <xdr:rowOff>9525</xdr:rowOff>
        </xdr:from>
        <xdr:to>
          <xdr:col>3</xdr:col>
          <xdr:colOff>28575</xdr:colOff>
          <xdr:row>3</xdr:row>
          <xdr:rowOff>190500</xdr:rowOff>
        </xdr:to>
        <xdr:sp macro="" textlink="">
          <xdr:nvSpPr>
            <xdr:cNvPr id="1113" name="Check Box 89" descr="Bund"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9525</xdr:rowOff>
        </xdr:from>
        <xdr:to>
          <xdr:col>2</xdr:col>
          <xdr:colOff>866775</xdr:colOff>
          <xdr:row>3</xdr:row>
          <xdr:rowOff>190500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OFROU/IVS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xdr:row>
          <xdr:rowOff>9525</xdr:rowOff>
        </xdr:from>
        <xdr:to>
          <xdr:col>3</xdr:col>
          <xdr:colOff>1495425</xdr:colOff>
          <xdr:row>3</xdr:row>
          <xdr:rowOff>190500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2</xdr:row>
          <xdr:rowOff>9525</xdr:rowOff>
        </xdr:from>
        <xdr:to>
          <xdr:col>3</xdr:col>
          <xdr:colOff>104775</xdr:colOff>
          <xdr:row>2</xdr:row>
          <xdr:rowOff>161925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FSP</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50800</xdr:colOff>
      <xdr:row>22</xdr:row>
      <xdr:rowOff>10433</xdr:rowOff>
    </xdr:from>
    <xdr:ext cx="2892426" cy="703942"/>
    <xdr:sp macro="" textlink="" fLocksText="0">
      <xdr:nvSpPr>
        <xdr:cNvPr id="9" name="ZoneTexte 8">
          <a:extLst>
            <a:ext uri="{FF2B5EF4-FFF2-40B4-BE49-F238E27FC236}">
              <a16:creationId xmlns:a16="http://schemas.microsoft.com/office/drawing/2014/main" id="{00000000-0008-0000-0200-000009000000}"/>
            </a:ext>
          </a:extLst>
        </xdr:cNvPr>
        <xdr:cNvSpPr txBox="1"/>
      </xdr:nvSpPr>
      <xdr:spPr>
        <a:xfrm>
          <a:off x="50800" y="4191908"/>
          <a:ext cx="2892426" cy="703942"/>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36000" rIns="36000" bIns="36000" rtlCol="0" anchor="t">
          <a:noAutofit/>
        </a:bodyPr>
        <a:lstStyle/>
        <a:p>
          <a:pPr algn="l"/>
          <a:r>
            <a:rPr lang="fr-CH" sz="900"/>
            <a:t>Commentaire:</a:t>
          </a:r>
        </a:p>
      </xdr:txBody>
    </xdr:sp>
    <xdr:clientData fLocksWithSheet="0"/>
  </xdr:oneCellAnchor>
  <mc:AlternateContent xmlns:mc="http://schemas.openxmlformats.org/markup-compatibility/2006">
    <mc:Choice xmlns:a14="http://schemas.microsoft.com/office/drawing/2010/main" Requires="a14">
      <xdr:twoCellAnchor editAs="oneCell">
        <xdr:from>
          <xdr:col>3</xdr:col>
          <xdr:colOff>47625</xdr:colOff>
          <xdr:row>2</xdr:row>
          <xdr:rowOff>9525</xdr:rowOff>
        </xdr:from>
        <xdr:to>
          <xdr:col>3</xdr:col>
          <xdr:colOff>790575</xdr:colOff>
          <xdr:row>2</xdr:row>
          <xdr:rowOff>161925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SAGRI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xdr:row>
          <xdr:rowOff>0</xdr:rowOff>
        </xdr:from>
        <xdr:to>
          <xdr:col>2</xdr:col>
          <xdr:colOff>676275</xdr:colOff>
          <xdr:row>2</xdr:row>
          <xdr:rowOff>161925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SBC/CANT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xdr:row>
          <xdr:rowOff>9525</xdr:rowOff>
        </xdr:from>
        <xdr:to>
          <xdr:col>3</xdr:col>
          <xdr:colOff>1476375</xdr:colOff>
          <xdr:row>2</xdr:row>
          <xdr:rowOff>161925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LORO/FR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885825</xdr:colOff>
          <xdr:row>18</xdr:row>
          <xdr:rowOff>28575</xdr:rowOff>
        </xdr:from>
        <xdr:to>
          <xdr:col>7</xdr:col>
          <xdr:colOff>28575</xdr:colOff>
          <xdr:row>18</xdr:row>
          <xdr:rowOff>180975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 B</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18</xdr:row>
          <xdr:rowOff>28575</xdr:rowOff>
        </xdr:from>
        <xdr:to>
          <xdr:col>3</xdr:col>
          <xdr:colOff>752475</xdr:colOff>
          <xdr:row>18</xdr:row>
          <xdr:rowOff>180975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 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18</xdr:row>
          <xdr:rowOff>28575</xdr:rowOff>
        </xdr:from>
        <xdr:to>
          <xdr:col>2</xdr:col>
          <xdr:colOff>1323975</xdr:colOff>
          <xdr:row>18</xdr:row>
          <xdr:rowOff>180975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MENTION RF/OFC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9525</xdr:rowOff>
        </xdr:from>
        <xdr:to>
          <xdr:col>2</xdr:col>
          <xdr:colOff>609600</xdr:colOff>
          <xdr:row>39</xdr:row>
          <xdr:rowOff>28575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9525</xdr:rowOff>
        </xdr:from>
        <xdr:to>
          <xdr:col>3</xdr:col>
          <xdr:colOff>600075</xdr:colOff>
          <xdr:row>39</xdr:row>
          <xdr:rowOff>28575</xdr:rowOff>
        </xdr:to>
        <xdr:sp macro="" textlink="">
          <xdr:nvSpPr>
            <xdr:cNvPr id="8276" name="Check Box 84" descr="Bund"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28575</xdr:rowOff>
        </xdr:from>
        <xdr:to>
          <xdr:col>2</xdr:col>
          <xdr:colOff>1362075</xdr:colOff>
          <xdr:row>43</xdr:row>
          <xdr:rowOff>47625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Plans projet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3</xdr:col>
          <xdr:colOff>1447800</xdr:colOff>
          <xdr:row>43</xdr:row>
          <xdr:rowOff>38100</xdr:rowOff>
        </xdr:to>
        <xdr:sp macro="" textlink="">
          <xdr:nvSpPr>
            <xdr:cNvPr id="8278" name="Check Box 86" descr="Bund"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Plans de révision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28575</xdr:rowOff>
        </xdr:from>
        <xdr:to>
          <xdr:col>2</xdr:col>
          <xdr:colOff>1362075</xdr:colOff>
          <xdr:row>45</xdr:row>
          <xdr:rowOff>47625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avant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9525</xdr:rowOff>
        </xdr:from>
        <xdr:to>
          <xdr:col>3</xdr:col>
          <xdr:colOff>1447800</xdr:colOff>
          <xdr:row>45</xdr:row>
          <xdr:rowOff>38100</xdr:rowOff>
        </xdr:to>
        <xdr:sp macro="" textlink="">
          <xdr:nvSpPr>
            <xdr:cNvPr id="8280" name="Check Box 88" descr="Bund"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Photos après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28575</xdr:rowOff>
        </xdr:from>
        <xdr:to>
          <xdr:col>2</xdr:col>
          <xdr:colOff>1362075</xdr:colOff>
          <xdr:row>44</xdr:row>
          <xdr:rowOff>47625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Descriptif travaux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9525</xdr:rowOff>
        </xdr:from>
        <xdr:to>
          <xdr:col>3</xdr:col>
          <xdr:colOff>1447800</xdr:colOff>
          <xdr:row>44</xdr:row>
          <xdr:rowOff>38100</xdr:rowOff>
        </xdr:to>
        <xdr:sp macro="" textlink="">
          <xdr:nvSpPr>
            <xdr:cNvPr id="8282" name="Check Box 90" descr="Bund"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Rapport de restauration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9525</xdr:rowOff>
        </xdr:from>
        <xdr:to>
          <xdr:col>2</xdr:col>
          <xdr:colOff>1362075</xdr:colOff>
          <xdr:row>41</xdr:row>
          <xdr:rowOff>38100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CFC tableau couts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9525</xdr:rowOff>
        </xdr:from>
        <xdr:to>
          <xdr:col>3</xdr:col>
          <xdr:colOff>1447800</xdr:colOff>
          <xdr:row>42</xdr:row>
          <xdr:rowOff>38100</xdr:rowOff>
        </xdr:to>
        <xdr:sp macro="" textlink="">
          <xdr:nvSpPr>
            <xdr:cNvPr id="8284" name="Check Box 92" descr="Bund"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Preuves de paiement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0</xdr:rowOff>
        </xdr:from>
        <xdr:to>
          <xdr:col>2</xdr:col>
          <xdr:colOff>1362075</xdr:colOff>
          <xdr:row>40</xdr:row>
          <xdr:rowOff>38100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Offres entreprises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3</xdr:col>
          <xdr:colOff>1447800</xdr:colOff>
          <xdr:row>40</xdr:row>
          <xdr:rowOff>38100</xdr:rowOff>
        </xdr:to>
        <xdr:sp macro="" textlink="">
          <xdr:nvSpPr>
            <xdr:cNvPr id="8286" name="Check Box 94" descr="Bund"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Factures entreprises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38100</xdr:rowOff>
        </xdr:from>
        <xdr:to>
          <xdr:col>3</xdr:col>
          <xdr:colOff>1447800</xdr:colOff>
          <xdr:row>41</xdr:row>
          <xdr:rowOff>9525</xdr:rowOff>
        </xdr:to>
        <xdr:sp macro="" textlink="">
          <xdr:nvSpPr>
            <xdr:cNvPr id="8287" name="Check Box 95" descr="Bund"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CFC tableau décompte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9525</xdr:rowOff>
        </xdr:from>
        <xdr:to>
          <xdr:col>2</xdr:col>
          <xdr:colOff>1419225</xdr:colOff>
          <xdr:row>42</xdr:row>
          <xdr:rowOff>38100</xdr:rowOff>
        </xdr:to>
        <xdr:sp macro="" textlink="">
          <xdr:nvSpPr>
            <xdr:cNvPr id="8288" name="Check Box 96" descr="Bund"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Avis de taxation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xdr:row>
          <xdr:rowOff>9525</xdr:rowOff>
        </xdr:from>
        <xdr:to>
          <xdr:col>3</xdr:col>
          <xdr:colOff>790575</xdr:colOff>
          <xdr:row>3</xdr:row>
          <xdr:rowOff>190500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PBC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3</xdr:row>
          <xdr:rowOff>9525</xdr:rowOff>
        </xdr:from>
        <xdr:to>
          <xdr:col>3</xdr:col>
          <xdr:colOff>0</xdr:colOff>
          <xdr:row>3</xdr:row>
          <xdr:rowOff>190500</xdr:rowOff>
        </xdr:to>
        <xdr:sp macro="" textlink="">
          <xdr:nvSpPr>
            <xdr:cNvPr id="8290" name="Check Box 98" descr="Bund"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solidFill>
              <a:srgbClr val="000000" mc:Ignorable="a14" a14:legacySpreadsheetColorIndex="8">
                <a:alpha val="0"/>
              </a:srgbClr>
            </a:solidFill>
            <a:ln>
              <a:noFill/>
            </a:ln>
            <a:extLs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2</xdr:col>
          <xdr:colOff>838200</xdr:colOff>
          <xdr:row>3</xdr:row>
          <xdr:rowOff>190500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OFROU/IVS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3</xdr:row>
          <xdr:rowOff>9525</xdr:rowOff>
        </xdr:from>
        <xdr:to>
          <xdr:col>3</xdr:col>
          <xdr:colOff>1476375</xdr:colOff>
          <xdr:row>3</xdr:row>
          <xdr:rowOff>190500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LORO/ROM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xdr:row>
          <xdr:rowOff>9525</xdr:rowOff>
        </xdr:from>
        <xdr:to>
          <xdr:col>3</xdr:col>
          <xdr:colOff>76200</xdr:colOff>
          <xdr:row>2</xdr:row>
          <xdr:rowOff>161925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FSP</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dlf.fr.ch/app/fr/texts_of_law/482.11" TargetMode="External"/><Relationship Id="rId2" Type="http://schemas.openxmlformats.org/officeDocument/2006/relationships/hyperlink" Target="https://bdlf.fr.ch/app/fr/texts_of_law/616.1" TargetMode="External"/><Relationship Id="rId1" Type="http://schemas.openxmlformats.org/officeDocument/2006/relationships/hyperlink" Target="https://bdlf.fr.ch/app/fr/texts_of_law/482.43" TargetMode="External"/><Relationship Id="rId5" Type="http://schemas.openxmlformats.org/officeDocument/2006/relationships/printerSettings" Target="../printerSettings/printerSettings1.bin"/><Relationship Id="rId4" Type="http://schemas.openxmlformats.org/officeDocument/2006/relationships/hyperlink" Target="https://bdlf.fr.ch/app/fr/texts_of_law/482.1"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xxx@xx.ch"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printerSettings" Target="../printerSettings/printerSettings3.bin"/><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mailto:xxx@xx.ch"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43"/>
  <sheetViews>
    <sheetView showGridLines="0" zoomScaleNormal="100" zoomScaleSheetLayoutView="100" workbookViewId="0">
      <pane ySplit="1" topLeftCell="A2" activePane="bottomLeft" state="frozenSplit"/>
      <selection activeCell="F223" sqref="F223"/>
      <selection pane="bottomLeft" activeCell="M10" sqref="M10"/>
    </sheetView>
  </sheetViews>
  <sheetFormatPr baseColWidth="10" defaultColWidth="11.42578125" defaultRowHeight="15" customHeight="1" x14ac:dyDescent="0.2"/>
  <cols>
    <col min="1" max="1" width="14.42578125" style="42" customWidth="1"/>
    <col min="2" max="2" width="6.42578125" style="42" customWidth="1"/>
    <col min="3" max="5" width="10.85546875" style="42" customWidth="1"/>
    <col min="6" max="6" width="17" style="42" customWidth="1"/>
    <col min="7" max="7" width="10.5703125" style="42" customWidth="1"/>
    <col min="8" max="8" width="13" style="42" customWidth="1"/>
    <col min="9" max="16384" width="11.42578125" style="42"/>
  </cols>
  <sheetData>
    <row r="1" spans="1:8" s="41" customFormat="1" ht="15.75" x14ac:dyDescent="0.2">
      <c r="A1" s="294" t="s">
        <v>1053</v>
      </c>
      <c r="B1" s="295"/>
      <c r="C1" s="295"/>
      <c r="D1" s="295"/>
      <c r="E1" s="295"/>
      <c r="F1" s="296" t="str">
        <f>'Formulaire Canton'!C1</f>
        <v>AAAA-000-C</v>
      </c>
      <c r="G1" s="295"/>
      <c r="H1" s="98">
        <f>'Formulaire Canton'!D1</f>
        <v>0</v>
      </c>
    </row>
    <row r="2" spans="1:8" s="275" customFormat="1" ht="12.75" x14ac:dyDescent="0.2">
      <c r="A2" s="273" t="s">
        <v>192</v>
      </c>
      <c r="B2" s="313" t="str">
        <f>'Formulaire Canton'!D7</f>
        <v>Objet ???</v>
      </c>
      <c r="C2" s="312"/>
      <c r="D2" s="311">
        <f>'Formulaire Canton'!C8</f>
        <v>0</v>
      </c>
      <c r="E2" s="312"/>
      <c r="F2" s="306">
        <f>'Formulaire Canton'!C9</f>
        <v>0</v>
      </c>
      <c r="G2" s="307"/>
      <c r="H2" s="274" t="str">
        <f>'Formulaire Canton'!C18</f>
        <v>VAL ???</v>
      </c>
    </row>
    <row r="3" spans="1:8" ht="195" customHeight="1" x14ac:dyDescent="0.2">
      <c r="A3" s="298" t="s">
        <v>1102</v>
      </c>
      <c r="B3" s="298"/>
      <c r="C3" s="298"/>
      <c r="D3" s="298"/>
      <c r="E3" s="298"/>
      <c r="F3" s="298"/>
      <c r="G3" s="298"/>
      <c r="H3" s="298"/>
    </row>
    <row r="4" spans="1:8" ht="27.95" customHeight="1" x14ac:dyDescent="0.2">
      <c r="A4" s="298" t="s">
        <v>1081</v>
      </c>
      <c r="B4" s="298"/>
      <c r="C4" s="298"/>
      <c r="D4" s="298"/>
      <c r="E4" s="298"/>
      <c r="F4" s="298"/>
      <c r="G4" s="298"/>
      <c r="H4" s="237" t="s">
        <v>781</v>
      </c>
    </row>
    <row r="5" spans="1:8" ht="14.25" customHeight="1" x14ac:dyDescent="0.2">
      <c r="A5" s="305" t="s">
        <v>1082</v>
      </c>
      <c r="B5" s="305"/>
      <c r="C5" s="305"/>
      <c r="D5" s="305"/>
      <c r="E5" s="305"/>
      <c r="F5" s="305"/>
      <c r="G5" s="305"/>
      <c r="H5" s="224" t="s">
        <v>782</v>
      </c>
    </row>
    <row r="6" spans="1:8" ht="14.25" customHeight="1" x14ac:dyDescent="0.2">
      <c r="A6" s="305" t="s">
        <v>1083</v>
      </c>
      <c r="B6" s="305"/>
      <c r="C6" s="305"/>
      <c r="D6" s="305"/>
      <c r="E6" s="305"/>
      <c r="F6" s="305"/>
      <c r="G6" s="305"/>
      <c r="H6" s="224" t="s">
        <v>1084</v>
      </c>
    </row>
    <row r="7" spans="1:8" ht="14.25" customHeight="1" x14ac:dyDescent="0.2">
      <c r="A7" s="305" t="s">
        <v>1085</v>
      </c>
      <c r="B7" s="305"/>
      <c r="C7" s="305"/>
      <c r="D7" s="305"/>
      <c r="E7" s="305"/>
      <c r="F7" s="305"/>
      <c r="G7" s="305"/>
      <c r="H7" s="224" t="s">
        <v>1052</v>
      </c>
    </row>
    <row r="8" spans="1:8" ht="14.25" x14ac:dyDescent="0.2">
      <c r="A8" s="225"/>
      <c r="B8" s="80"/>
      <c r="C8" s="226"/>
      <c r="D8" s="226"/>
      <c r="E8" s="226"/>
      <c r="F8" s="226"/>
      <c r="G8" s="226"/>
      <c r="H8" s="224"/>
    </row>
    <row r="9" spans="1:8" ht="15" customHeight="1" x14ac:dyDescent="0.2">
      <c r="A9" s="308" t="s">
        <v>1044</v>
      </c>
      <c r="B9" s="309"/>
      <c r="C9" s="309"/>
      <c r="D9" s="309"/>
      <c r="E9" s="309"/>
      <c r="F9" s="309"/>
      <c r="G9" s="310" t="s">
        <v>783</v>
      </c>
      <c r="H9" s="310"/>
    </row>
    <row r="10" spans="1:8" ht="54.95" customHeight="1" x14ac:dyDescent="0.2">
      <c r="A10" s="298" t="s">
        <v>1086</v>
      </c>
      <c r="B10" s="298"/>
      <c r="C10" s="298"/>
      <c r="D10" s="298"/>
      <c r="E10" s="298"/>
      <c r="F10" s="298"/>
      <c r="G10" s="298"/>
      <c r="H10" s="298"/>
    </row>
    <row r="11" spans="1:8" ht="14.25" x14ac:dyDescent="0.2">
      <c r="A11" s="80"/>
      <c r="B11" s="80"/>
      <c r="C11" s="80"/>
      <c r="D11" s="80"/>
      <c r="E11" s="80"/>
      <c r="F11" s="80"/>
      <c r="G11" s="80"/>
      <c r="H11" s="80"/>
    </row>
    <row r="12" spans="1:8" ht="15" customHeight="1" x14ac:dyDescent="0.2">
      <c r="A12" s="299" t="s">
        <v>639</v>
      </c>
      <c r="B12" s="300"/>
      <c r="C12" s="300"/>
      <c r="D12" s="300"/>
      <c r="E12" s="300"/>
      <c r="F12" s="300"/>
      <c r="G12" s="301" t="s">
        <v>784</v>
      </c>
      <c r="H12" s="301"/>
    </row>
    <row r="13" spans="1:8" ht="84" customHeight="1" x14ac:dyDescent="0.2">
      <c r="A13" s="302" t="s">
        <v>1087</v>
      </c>
      <c r="B13" s="302"/>
      <c r="C13" s="302"/>
      <c r="D13" s="302"/>
      <c r="E13" s="302"/>
      <c r="F13" s="302"/>
      <c r="G13" s="302"/>
      <c r="H13" s="302"/>
    </row>
    <row r="14" spans="1:8" s="44" customFormat="1" ht="18" customHeight="1" x14ac:dyDescent="0.2">
      <c r="A14" s="297" t="s">
        <v>56</v>
      </c>
      <c r="B14" s="297"/>
      <c r="C14" s="297"/>
      <c r="D14" s="297"/>
      <c r="E14" s="297"/>
      <c r="F14" s="297"/>
      <c r="G14" s="297"/>
      <c r="H14" s="297"/>
    </row>
    <row r="15" spans="1:8" ht="14.25" x14ac:dyDescent="0.2">
      <c r="A15" s="303" t="s">
        <v>1091</v>
      </c>
      <c r="B15" s="304"/>
      <c r="C15" s="304"/>
      <c r="D15" s="304"/>
      <c r="E15" s="304"/>
      <c r="F15" s="304"/>
      <c r="G15" s="304"/>
      <c r="H15" s="304"/>
    </row>
    <row r="16" spans="1:8" s="44" customFormat="1" ht="18" customHeight="1" x14ac:dyDescent="0.2">
      <c r="A16" s="297" t="s">
        <v>55</v>
      </c>
      <c r="B16" s="297"/>
      <c r="C16" s="297"/>
      <c r="D16" s="297"/>
      <c r="E16" s="297"/>
      <c r="F16" s="297"/>
      <c r="G16" s="297"/>
      <c r="H16" s="297"/>
    </row>
    <row r="17" spans="1:8" ht="29.1" customHeight="1" x14ac:dyDescent="0.2">
      <c r="A17" s="303" t="s">
        <v>1045</v>
      </c>
      <c r="B17" s="304"/>
      <c r="C17" s="304"/>
      <c r="D17" s="304"/>
      <c r="E17" s="304"/>
      <c r="F17" s="304"/>
      <c r="G17" s="304"/>
      <c r="H17" s="304"/>
    </row>
    <row r="18" spans="1:8" ht="18" customHeight="1" x14ac:dyDescent="0.2">
      <c r="A18" s="297" t="s">
        <v>54</v>
      </c>
      <c r="B18" s="297"/>
      <c r="C18" s="297"/>
      <c r="D18" s="297"/>
      <c r="E18" s="297"/>
      <c r="F18" s="297"/>
      <c r="G18" s="297"/>
      <c r="H18" s="297"/>
    </row>
    <row r="19" spans="1:8" ht="207.75" customHeight="1" x14ac:dyDescent="0.2">
      <c r="A19" s="303" t="s">
        <v>1092</v>
      </c>
      <c r="B19" s="304"/>
      <c r="C19" s="304"/>
      <c r="D19" s="304"/>
      <c r="E19" s="304"/>
      <c r="F19" s="304"/>
      <c r="G19" s="304"/>
      <c r="H19" s="304"/>
    </row>
    <row r="20" spans="1:8" s="44" customFormat="1" ht="18" customHeight="1" x14ac:dyDescent="0.2">
      <c r="A20" s="297" t="s">
        <v>57</v>
      </c>
      <c r="B20" s="297"/>
      <c r="C20" s="297"/>
      <c r="D20" s="297"/>
      <c r="E20" s="297"/>
      <c r="F20" s="297"/>
      <c r="G20" s="297"/>
      <c r="H20" s="297"/>
    </row>
    <row r="21" spans="1:8" ht="81" customHeight="1" x14ac:dyDescent="0.2">
      <c r="A21" s="303" t="s">
        <v>1093</v>
      </c>
      <c r="B21" s="304"/>
      <c r="C21" s="304"/>
      <c r="D21" s="304"/>
      <c r="E21" s="304"/>
      <c r="F21" s="304"/>
      <c r="G21" s="304"/>
      <c r="H21" s="304"/>
    </row>
    <row r="22" spans="1:8" s="44" customFormat="1" ht="18" customHeight="1" x14ac:dyDescent="0.2">
      <c r="A22" s="297" t="s">
        <v>429</v>
      </c>
      <c r="B22" s="297"/>
      <c r="C22" s="297"/>
      <c r="D22" s="297"/>
      <c r="E22" s="297"/>
      <c r="F22" s="297"/>
      <c r="G22" s="297"/>
      <c r="H22" s="297"/>
    </row>
    <row r="23" spans="1:8" ht="66" customHeight="1" x14ac:dyDescent="0.2">
      <c r="A23" s="303" t="s">
        <v>1088</v>
      </c>
      <c r="B23" s="304"/>
      <c r="C23" s="304"/>
      <c r="D23" s="304"/>
      <c r="E23" s="304"/>
      <c r="F23" s="304"/>
      <c r="G23" s="304"/>
      <c r="H23" s="304"/>
    </row>
    <row r="24" spans="1:8" s="44" customFormat="1" ht="18" customHeight="1" x14ac:dyDescent="0.2">
      <c r="A24" s="297" t="s">
        <v>27</v>
      </c>
      <c r="B24" s="297"/>
      <c r="C24" s="297"/>
      <c r="D24" s="297"/>
      <c r="E24" s="297"/>
      <c r="F24" s="297"/>
      <c r="G24" s="297"/>
      <c r="H24" s="297"/>
    </row>
    <row r="25" spans="1:8" ht="192.75" customHeight="1" x14ac:dyDescent="0.2">
      <c r="A25" s="303" t="s">
        <v>1089</v>
      </c>
      <c r="B25" s="304"/>
      <c r="C25" s="304"/>
      <c r="D25" s="304"/>
      <c r="E25" s="304"/>
      <c r="F25" s="304"/>
      <c r="G25" s="304"/>
      <c r="H25" s="304"/>
    </row>
    <row r="26" spans="1:8" ht="14.25" x14ac:dyDescent="0.2"/>
    <row r="27" spans="1:8" ht="15" customHeight="1" x14ac:dyDescent="0.2">
      <c r="A27" s="299" t="s">
        <v>786</v>
      </c>
      <c r="B27" s="300"/>
      <c r="C27" s="300"/>
      <c r="D27" s="300"/>
      <c r="E27" s="300"/>
      <c r="F27" s="300"/>
      <c r="G27" s="301" t="s">
        <v>784</v>
      </c>
      <c r="H27" s="301"/>
    </row>
    <row r="28" spans="1:8" s="223" customFormat="1" ht="6" customHeight="1" x14ac:dyDescent="0.2">
      <c r="A28" s="228"/>
      <c r="B28" s="80"/>
      <c r="C28" s="80"/>
      <c r="D28" s="80"/>
      <c r="E28" s="80"/>
      <c r="F28" s="80"/>
      <c r="G28" s="80"/>
      <c r="H28" s="229"/>
    </row>
    <row r="29" spans="1:8" s="223" customFormat="1" ht="51.95" customHeight="1" x14ac:dyDescent="0.2">
      <c r="A29" s="315" t="s">
        <v>1054</v>
      </c>
      <c r="B29" s="316"/>
      <c r="C29" s="316"/>
      <c r="D29" s="316"/>
      <c r="E29" s="316"/>
      <c r="F29" s="316"/>
      <c r="G29" s="316"/>
      <c r="H29" s="316"/>
    </row>
    <row r="30" spans="1:8" s="223" customFormat="1" ht="24" customHeight="1" x14ac:dyDescent="0.2">
      <c r="A30" s="227"/>
      <c r="B30" s="317" t="s">
        <v>1051</v>
      </c>
      <c r="C30" s="318"/>
      <c r="D30" s="318"/>
      <c r="E30" s="222"/>
      <c r="F30" s="317" t="s">
        <v>1050</v>
      </c>
      <c r="G30" s="316"/>
      <c r="H30" s="222"/>
    </row>
    <row r="31" spans="1:8" s="223" customFormat="1" ht="24" customHeight="1" x14ac:dyDescent="0.2">
      <c r="A31" s="227"/>
      <c r="B31" s="319" t="s">
        <v>1049</v>
      </c>
      <c r="C31" s="320"/>
      <c r="D31" s="320"/>
      <c r="E31" s="222"/>
      <c r="F31" s="298" t="str">
        <f>IF('Formulaire Canton'!C12&lt;&gt;0,'Formulaire Canton'!C12,"…………………………………………")</f>
        <v>…………………………………………</v>
      </c>
      <c r="G31" s="316"/>
      <c r="H31" s="226"/>
    </row>
    <row r="32" spans="1:8" ht="23.1" customHeight="1" x14ac:dyDescent="0.2">
      <c r="A32" s="230" t="s">
        <v>787</v>
      </c>
      <c r="B32" s="319" t="s">
        <v>1049</v>
      </c>
      <c r="C32" s="320"/>
      <c r="D32" s="320"/>
      <c r="F32" s="319" t="s">
        <v>785</v>
      </c>
      <c r="G32" s="320"/>
      <c r="H32" s="320"/>
    </row>
    <row r="33" spans="1:8" ht="24" customHeight="1" x14ac:dyDescent="0.2">
      <c r="A33" s="230" t="s">
        <v>66</v>
      </c>
      <c r="B33" s="319" t="s">
        <v>1049</v>
      </c>
      <c r="C33" s="320"/>
      <c r="D33" s="320"/>
      <c r="F33" s="319" t="s">
        <v>785</v>
      </c>
      <c r="G33" s="320"/>
      <c r="H33" s="320"/>
    </row>
    <row r="34" spans="1:8" s="232" customFormat="1" ht="48.95" customHeight="1" x14ac:dyDescent="0.2">
      <c r="A34" s="231" t="s">
        <v>786</v>
      </c>
      <c r="B34" s="314" t="s">
        <v>1049</v>
      </c>
      <c r="C34" s="304"/>
      <c r="D34" s="304"/>
      <c r="F34" s="314" t="s">
        <v>785</v>
      </c>
      <c r="G34" s="304"/>
      <c r="H34" s="304"/>
    </row>
    <row r="36" spans="1:8" ht="15" customHeight="1" x14ac:dyDescent="0.2">
      <c r="A36" s="325" t="s">
        <v>1090</v>
      </c>
      <c r="B36" s="295"/>
      <c r="C36" s="295"/>
      <c r="D36" s="295"/>
    </row>
    <row r="38" spans="1:8" ht="15" customHeight="1" x14ac:dyDescent="0.2">
      <c r="A38" s="323" t="s">
        <v>1057</v>
      </c>
      <c r="B38" s="324"/>
      <c r="C38" s="324"/>
      <c r="D38" s="324"/>
      <c r="E38" s="321"/>
      <c r="F38" s="322"/>
      <c r="G38" s="322"/>
      <c r="H38" s="322"/>
    </row>
    <row r="39" spans="1:8" ht="15" customHeight="1" x14ac:dyDescent="0.2">
      <c r="A39" s="323" t="s">
        <v>59</v>
      </c>
      <c r="B39" s="324"/>
      <c r="C39" s="324"/>
      <c r="D39" s="324"/>
      <c r="E39" s="321"/>
      <c r="F39" s="322"/>
      <c r="G39" s="322"/>
      <c r="H39" s="322"/>
    </row>
    <row r="40" spans="1:8" ht="15" customHeight="1" x14ac:dyDescent="0.2">
      <c r="A40" s="323" t="s">
        <v>1059</v>
      </c>
      <c r="B40" s="324"/>
      <c r="C40" s="324"/>
      <c r="D40" s="324"/>
      <c r="E40" s="321"/>
      <c r="F40" s="322"/>
      <c r="G40" s="322"/>
      <c r="H40" s="322"/>
    </row>
    <row r="41" spans="1:8" ht="15" customHeight="1" x14ac:dyDescent="0.2">
      <c r="A41" s="323" t="s">
        <v>1060</v>
      </c>
      <c r="B41" s="324"/>
      <c r="C41" s="324"/>
      <c r="D41" s="324"/>
      <c r="E41" s="321"/>
      <c r="F41" s="322"/>
      <c r="G41" s="322"/>
      <c r="H41" s="322"/>
    </row>
    <row r="42" spans="1:8" ht="15" customHeight="1" x14ac:dyDescent="0.2">
      <c r="A42" s="323" t="s">
        <v>1061</v>
      </c>
      <c r="B42" s="324"/>
      <c r="C42" s="324"/>
      <c r="D42" s="324"/>
      <c r="E42" s="321"/>
      <c r="F42" s="322"/>
      <c r="G42" s="322"/>
      <c r="H42" s="322"/>
    </row>
    <row r="43" spans="1:8" ht="15" customHeight="1" x14ac:dyDescent="0.2">
      <c r="A43" s="323" t="s">
        <v>1058</v>
      </c>
      <c r="B43" s="324"/>
      <c r="C43" s="324"/>
      <c r="D43" s="324"/>
      <c r="E43" s="321"/>
      <c r="F43" s="322"/>
      <c r="G43" s="322"/>
      <c r="H43" s="322"/>
    </row>
  </sheetData>
  <sheetProtection algorithmName="SHA-512" hashValue="NGRaIz2sRsS9IaLUTvH0UUt4kXRCwDr2Z5JSWriq6jpqkA1eFCCas678K3rL9OUrlv5lRi15qzOwJzipsqbveA==" saltValue="7Qf3zMfyjlnzafSIba4hlg==" spinCount="100000" sheet="1" objects="1" scenarios="1"/>
  <mergeCells count="54">
    <mergeCell ref="A36:D36"/>
    <mergeCell ref="A38:D38"/>
    <mergeCell ref="A39:D39"/>
    <mergeCell ref="A42:D42"/>
    <mergeCell ref="A43:D43"/>
    <mergeCell ref="E42:H42"/>
    <mergeCell ref="E43:H43"/>
    <mergeCell ref="A40:D40"/>
    <mergeCell ref="A41:D41"/>
    <mergeCell ref="E38:H38"/>
    <mergeCell ref="E39:H39"/>
    <mergeCell ref="E40:H40"/>
    <mergeCell ref="E41:H41"/>
    <mergeCell ref="F34:H34"/>
    <mergeCell ref="A29:H29"/>
    <mergeCell ref="B30:D30"/>
    <mergeCell ref="B32:D32"/>
    <mergeCell ref="F32:H32"/>
    <mergeCell ref="B33:D33"/>
    <mergeCell ref="F33:H33"/>
    <mergeCell ref="F30:G30"/>
    <mergeCell ref="B31:D31"/>
    <mergeCell ref="F31:G31"/>
    <mergeCell ref="B34:D34"/>
    <mergeCell ref="A6:G6"/>
    <mergeCell ref="F2:G2"/>
    <mergeCell ref="A27:F27"/>
    <mergeCell ref="G27:H27"/>
    <mergeCell ref="A9:F9"/>
    <mergeCell ref="G9:H9"/>
    <mergeCell ref="A24:H24"/>
    <mergeCell ref="A23:H23"/>
    <mergeCell ref="A25:H25"/>
    <mergeCell ref="A20:H20"/>
    <mergeCell ref="A15:H15"/>
    <mergeCell ref="A21:H21"/>
    <mergeCell ref="D2:E2"/>
    <mergeCell ref="B2:C2"/>
    <mergeCell ref="A1:E1"/>
    <mergeCell ref="F1:G1"/>
    <mergeCell ref="A22:H22"/>
    <mergeCell ref="A10:H10"/>
    <mergeCell ref="A12:F12"/>
    <mergeCell ref="G12:H12"/>
    <mergeCell ref="A16:H16"/>
    <mergeCell ref="A13:H13"/>
    <mergeCell ref="A18:H18"/>
    <mergeCell ref="A3:H3"/>
    <mergeCell ref="A19:H19"/>
    <mergeCell ref="A17:H17"/>
    <mergeCell ref="A14:H14"/>
    <mergeCell ref="A4:G4"/>
    <mergeCell ref="A5:G5"/>
    <mergeCell ref="A7:G7"/>
  </mergeCells>
  <phoneticPr fontId="0" type="noConversion"/>
  <hyperlinks>
    <hyperlink ref="G9:H9" location="'Formulaire Canton'!A1" display="Vers 'Formulaire Canton'" xr:uid="{00000000-0004-0000-0000-000000000000}"/>
    <hyperlink ref="G12:H12" location="tableau!A1" display="Vers 'Tableau'" xr:uid="{00000000-0004-0000-0000-000001000000}"/>
    <hyperlink ref="G27:H27" location="tableau!A1" display="Vers 'Tableau'" xr:uid="{00000000-0004-0000-0000-000002000000}"/>
    <hyperlink ref="H6" r:id="rId1" xr:uid="{00000000-0004-0000-0000-000003000000}"/>
    <hyperlink ref="H7" r:id="rId2" xr:uid="{00000000-0004-0000-0000-000004000000}"/>
    <hyperlink ref="H5" r:id="rId3" xr:uid="{00000000-0004-0000-0000-000005000000}"/>
    <hyperlink ref="H4" r:id="rId4" xr:uid="{00000000-0004-0000-0000-000006000000}"/>
  </hyperlinks>
  <pageMargins left="0.59055118110236227" right="0.59055118110236227" top="0.59055118110236227" bottom="0.59055118110236227" header="0.51181102362204722" footer="0.51181102362204722"/>
  <pageSetup paperSize="9" scale="96" fitToHeight="0" orientation="portrait" r:id="rId5"/>
  <headerFooter alignWithMargins="0">
    <oddFooter>&amp;L&amp;"Helvetica,Gras"&amp;K000000Service des biens culturels &amp;"Helvetica,Normal"SBC © 2021&amp;R&amp;K000000                                 &amp;"Arial Gras,Gras"&amp;P/&amp;N</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I51"/>
  <sheetViews>
    <sheetView showGridLines="0" tabSelected="1" zoomScaleNormal="100" zoomScaleSheetLayoutView="200" workbookViewId="0">
      <pane ySplit="5" topLeftCell="A6" activePane="bottomLeft" state="frozenSplit"/>
      <selection activeCell="F223" sqref="F223"/>
      <selection pane="bottomLeft" activeCell="J16" sqref="J16"/>
    </sheetView>
  </sheetViews>
  <sheetFormatPr baseColWidth="10" defaultColWidth="11.42578125" defaultRowHeight="14.25" x14ac:dyDescent="0.2"/>
  <cols>
    <col min="1" max="1" width="28.5703125" style="36" customWidth="1"/>
    <col min="2" max="2" width="16.5703125" style="36" customWidth="1"/>
    <col min="3" max="4" width="22.5703125" style="37" customWidth="1"/>
    <col min="5" max="6" width="9.85546875" style="36" hidden="1" customWidth="1"/>
    <col min="7" max="7" width="14.85546875" style="36" hidden="1" customWidth="1"/>
    <col min="8" max="16384" width="11.42578125" style="36"/>
  </cols>
  <sheetData>
    <row r="1" spans="1:5" s="46" customFormat="1" ht="15.75" x14ac:dyDescent="0.25">
      <c r="A1" s="328" t="s">
        <v>756</v>
      </c>
      <c r="B1" s="329"/>
      <c r="C1" s="236" t="s">
        <v>760</v>
      </c>
      <c r="D1" s="65">
        <f>C39</f>
        <v>0</v>
      </c>
    </row>
    <row r="2" spans="1:5" s="58" customFormat="1" ht="8.25" x14ac:dyDescent="0.15">
      <c r="A2" s="75" t="s">
        <v>1156</v>
      </c>
      <c r="B2" s="57"/>
      <c r="C2" s="59"/>
      <c r="D2" s="291" t="s">
        <v>1205</v>
      </c>
    </row>
    <row r="3" spans="1:5" s="43" customFormat="1" ht="16.5" customHeight="1" x14ac:dyDescent="0.2">
      <c r="A3" s="74"/>
      <c r="B3" s="66"/>
      <c r="C3" s="70"/>
      <c r="D3" s="70"/>
    </row>
    <row r="4" spans="1:5" s="43" customFormat="1" ht="16.5" customHeight="1" x14ac:dyDescent="0.2">
      <c r="A4" s="74"/>
      <c r="B4" s="66"/>
      <c r="C4" s="70"/>
      <c r="D4" s="70"/>
    </row>
    <row r="5" spans="1:5" s="234" customFormat="1" ht="15.75" x14ac:dyDescent="0.2">
      <c r="A5" s="233" t="s">
        <v>412</v>
      </c>
      <c r="C5" s="334" t="s">
        <v>67</v>
      </c>
      <c r="D5" s="335"/>
      <c r="E5" s="235"/>
    </row>
    <row r="6" spans="1:5" ht="14.25" customHeight="1" x14ac:dyDescent="0.2">
      <c r="A6" s="72" t="s">
        <v>58</v>
      </c>
      <c r="B6" s="52"/>
      <c r="C6" s="39"/>
      <c r="D6" s="39"/>
    </row>
    <row r="7" spans="1:5" ht="18" customHeight="1" x14ac:dyDescent="0.2">
      <c r="A7" s="109" t="s">
        <v>676</v>
      </c>
      <c r="B7" s="110"/>
      <c r="C7" s="150"/>
      <c r="D7" s="111" t="s">
        <v>399</v>
      </c>
    </row>
    <row r="8" spans="1:5" x14ac:dyDescent="0.2">
      <c r="A8" s="112" t="s">
        <v>59</v>
      </c>
      <c r="B8" s="241" t="s">
        <v>683</v>
      </c>
      <c r="C8" s="330"/>
      <c r="D8" s="331"/>
    </row>
    <row r="9" spans="1:5" x14ac:dyDescent="0.2">
      <c r="A9" s="112" t="s">
        <v>69</v>
      </c>
      <c r="B9" s="241">
        <v>1000</v>
      </c>
      <c r="C9" s="336"/>
      <c r="D9" s="337"/>
    </row>
    <row r="10" spans="1:5" x14ac:dyDescent="0.2">
      <c r="A10" s="112" t="s">
        <v>1079</v>
      </c>
      <c r="B10" s="54"/>
      <c r="C10" s="330"/>
      <c r="D10" s="331"/>
    </row>
    <row r="11" spans="1:5" x14ac:dyDescent="0.2">
      <c r="A11" s="113" t="s">
        <v>70</v>
      </c>
      <c r="B11" s="52"/>
      <c r="C11" s="330" t="s">
        <v>686</v>
      </c>
      <c r="D11" s="331"/>
    </row>
    <row r="12" spans="1:5" ht="18" customHeight="1" x14ac:dyDescent="0.2">
      <c r="A12" s="115" t="s">
        <v>71</v>
      </c>
      <c r="B12" s="241" t="s">
        <v>694</v>
      </c>
      <c r="C12" s="332"/>
      <c r="D12" s="338"/>
    </row>
    <row r="13" spans="1:5" x14ac:dyDescent="0.2">
      <c r="A13" s="112" t="s">
        <v>59</v>
      </c>
      <c r="B13" s="54"/>
      <c r="C13" s="332"/>
      <c r="D13" s="333"/>
    </row>
    <row r="14" spans="1:5" x14ac:dyDescent="0.2">
      <c r="A14" s="112" t="s">
        <v>72</v>
      </c>
      <c r="B14" s="240">
        <v>1000</v>
      </c>
      <c r="C14" s="332"/>
      <c r="D14" s="333"/>
    </row>
    <row r="15" spans="1:5" x14ac:dyDescent="0.2">
      <c r="A15" s="112" t="s">
        <v>1062</v>
      </c>
      <c r="B15" s="84"/>
      <c r="C15" s="339" t="s">
        <v>684</v>
      </c>
      <c r="D15" s="338"/>
    </row>
    <row r="16" spans="1:5" x14ac:dyDescent="0.2">
      <c r="A16" s="116" t="s">
        <v>1063</v>
      </c>
      <c r="B16" s="117"/>
      <c r="C16" s="340" t="s">
        <v>685</v>
      </c>
      <c r="D16" s="341"/>
    </row>
    <row r="17" spans="1:4" s="54" customFormat="1" ht="14.25" customHeight="1" x14ac:dyDescent="0.2">
      <c r="A17" s="71" t="s">
        <v>60</v>
      </c>
      <c r="B17" s="52"/>
      <c r="C17" s="53"/>
      <c r="D17" s="53"/>
    </row>
    <row r="18" spans="1:4" ht="18" customHeight="1" x14ac:dyDescent="0.2">
      <c r="A18" s="118" t="s">
        <v>410</v>
      </c>
      <c r="B18" s="119"/>
      <c r="C18" s="254" t="s">
        <v>408</v>
      </c>
      <c r="D18" s="239" t="s">
        <v>670</v>
      </c>
    </row>
    <row r="19" spans="1:4" x14ac:dyDescent="0.2">
      <c r="A19" s="113" t="s">
        <v>411</v>
      </c>
      <c r="B19" s="37"/>
      <c r="C19" s="55"/>
      <c r="D19" s="73"/>
    </row>
    <row r="20" spans="1:4" x14ac:dyDescent="0.2">
      <c r="A20" s="112" t="s">
        <v>1148</v>
      </c>
      <c r="C20" s="107" t="s">
        <v>401</v>
      </c>
      <c r="D20" s="149" t="s">
        <v>402</v>
      </c>
    </row>
    <row r="21" spans="1:4" x14ac:dyDescent="0.2">
      <c r="A21" s="112" t="s">
        <v>435</v>
      </c>
      <c r="C21" s="56" t="s">
        <v>693</v>
      </c>
      <c r="D21" s="67"/>
    </row>
    <row r="22" spans="1:4" ht="17.25" customHeight="1" x14ac:dyDescent="0.25">
      <c r="A22" s="115" t="s">
        <v>148</v>
      </c>
      <c r="B22" s="35"/>
      <c r="C22" s="326" t="s">
        <v>403</v>
      </c>
      <c r="D22" s="327"/>
    </row>
    <row r="23" spans="1:4" ht="14.25" customHeight="1" x14ac:dyDescent="0.2">
      <c r="A23" s="40"/>
      <c r="C23" s="107" t="s">
        <v>404</v>
      </c>
      <c r="D23" s="149" t="s">
        <v>404</v>
      </c>
    </row>
    <row r="24" spans="1:4" ht="14.25" customHeight="1" x14ac:dyDescent="0.2">
      <c r="A24" s="40"/>
      <c r="C24" s="107" t="s">
        <v>404</v>
      </c>
      <c r="D24" s="149" t="s">
        <v>404</v>
      </c>
    </row>
    <row r="25" spans="1:4" ht="14.25" customHeight="1" x14ac:dyDescent="0.2">
      <c r="A25" s="40"/>
      <c r="C25" s="107" t="s">
        <v>404</v>
      </c>
      <c r="D25" s="149" t="s">
        <v>404</v>
      </c>
    </row>
    <row r="26" spans="1:4" ht="14.25" customHeight="1" x14ac:dyDescent="0.2">
      <c r="A26" s="40"/>
      <c r="C26" s="107" t="s">
        <v>404</v>
      </c>
      <c r="D26" s="149" t="s">
        <v>404</v>
      </c>
    </row>
    <row r="27" spans="1:4" s="84" customFormat="1" ht="18" customHeight="1" x14ac:dyDescent="0.2">
      <c r="A27" s="115" t="s">
        <v>61</v>
      </c>
      <c r="B27" s="121" t="s">
        <v>158</v>
      </c>
      <c r="C27" s="121" t="s">
        <v>68</v>
      </c>
      <c r="D27" s="122" t="s">
        <v>405</v>
      </c>
    </row>
    <row r="28" spans="1:4" s="84" customFormat="1" ht="12.75" x14ac:dyDescent="0.2">
      <c r="A28" s="112" t="s">
        <v>156</v>
      </c>
      <c r="B28" s="256" t="str">
        <f>IF(Tableau!C6&gt;0,Tableau!C6,"")</f>
        <v/>
      </c>
      <c r="C28" s="124" t="str">
        <f>IF(Tableau!D216&gt;0,Tableau!D216,"")</f>
        <v/>
      </c>
      <c r="D28" s="125" t="str">
        <f>IF(OR(D27="ACOMPTE 1",D27="ACOMPTE 2"),Tableau!D224,(IF(D$27="PAIEMENT FINAL",Tableau!G216,"")))</f>
        <v/>
      </c>
    </row>
    <row r="29" spans="1:4" s="84" customFormat="1" ht="12.75" x14ac:dyDescent="0.2">
      <c r="A29" s="112" t="s">
        <v>157</v>
      </c>
      <c r="B29" s="131" t="str">
        <f>Tableau!C8</f>
        <v/>
      </c>
      <c r="C29" s="131" t="str">
        <f>IF(Tableau!E222&gt;0,Tableau!E222,"")</f>
        <v/>
      </c>
      <c r="D29" s="133" t="str">
        <f>IF(OR(D27="ACOMPTE 1",D27="ACOMPTE 2"),(Tableau!E224),(IF(D$27="PAIEMENT FINAL",Tableau!H222,"")))</f>
        <v/>
      </c>
    </row>
    <row r="30" spans="1:4" s="84" customFormat="1" ht="18" customHeight="1" x14ac:dyDescent="0.2">
      <c r="A30" s="115" t="s">
        <v>62</v>
      </c>
      <c r="B30" s="286" t="str">
        <f>IF(B31="Taux ???","",(IF(B33="Taux modif ???","",(B31+B32+B33))))</f>
        <v/>
      </c>
      <c r="C30" s="286" t="str">
        <f>B30</f>
        <v/>
      </c>
      <c r="D30" s="287"/>
    </row>
    <row r="31" spans="1:4" s="84" customFormat="1" ht="12.75" x14ac:dyDescent="0.2">
      <c r="A31" s="112" t="s">
        <v>63</v>
      </c>
      <c r="B31" s="127" t="s">
        <v>421</v>
      </c>
      <c r="C31" s="128" t="str">
        <f>B31</f>
        <v>Taux ???</v>
      </c>
      <c r="D31" s="126"/>
    </row>
    <row r="32" spans="1:4" s="84" customFormat="1" ht="12.75" x14ac:dyDescent="0.2">
      <c r="A32" s="242" t="s">
        <v>419</v>
      </c>
      <c r="B32" s="284" t="s">
        <v>664</v>
      </c>
      <c r="C32" s="285" t="str">
        <f>IF(B32&lt;&gt;0,B32,"")</f>
        <v>Taux modif ???</v>
      </c>
      <c r="D32" s="126"/>
    </row>
    <row r="33" spans="1:9" s="84" customFormat="1" ht="13.5" thickBot="1" x14ac:dyDescent="0.25">
      <c r="A33" s="242" t="s">
        <v>1145</v>
      </c>
      <c r="B33" s="282" t="s">
        <v>1144</v>
      </c>
      <c r="C33" s="283" t="str">
        <f>IF(B33&lt;&gt;0,B33,"")</f>
        <v>Réduction ???</v>
      </c>
      <c r="D33" s="129"/>
      <c r="E33" s="130" t="s">
        <v>667</v>
      </c>
      <c r="F33" s="130" t="s">
        <v>1080</v>
      </c>
      <c r="G33" s="130" t="s">
        <v>668</v>
      </c>
      <c r="H33" s="112"/>
    </row>
    <row r="34" spans="1:9" s="84" customFormat="1" ht="18.75" customHeight="1" x14ac:dyDescent="0.2">
      <c r="A34" s="115" t="s">
        <v>1204</v>
      </c>
      <c r="B34" s="131" t="str">
        <f>IF(B30&lt;&gt;"",B29*B30,"")</f>
        <v/>
      </c>
      <c r="C34" s="132" t="str">
        <f>IF(C30&lt;&gt;"",C29*C30,"")</f>
        <v/>
      </c>
      <c r="D34" s="133" t="str">
        <f>IF(D29&lt;&gt;"",IF((D29*C30&lt;C34),D29*C30,C34),"")</f>
        <v/>
      </c>
      <c r="E34" s="134" t="str">
        <f>IF(C34&lt;&gt;"",ROUNDUP(C34,-2),"")</f>
        <v/>
      </c>
      <c r="F34" s="135" t="str">
        <f>IF(E34&lt;&gt;"",E34-C34,"")</f>
        <v/>
      </c>
      <c r="G34" s="136" t="str">
        <f>IF(C30&lt;&gt;"",F34/C30,"")</f>
        <v/>
      </c>
    </row>
    <row r="35" spans="1:9" s="84" customFormat="1" ht="12.75" x14ac:dyDescent="0.2">
      <c r="A35" s="137" t="s">
        <v>436</v>
      </c>
      <c r="B35" s="138"/>
      <c r="C35" s="138"/>
      <c r="D35" s="139"/>
      <c r="E35" s="140"/>
      <c r="F35" s="141"/>
      <c r="G35" s="142"/>
      <c r="I35" s="142"/>
    </row>
    <row r="36" spans="1:9" s="84" customFormat="1" ht="13.5" thickBot="1" x14ac:dyDescent="0.25">
      <c r="A36" s="137" t="s">
        <v>436</v>
      </c>
      <c r="B36" s="143"/>
      <c r="C36" s="144"/>
      <c r="D36" s="145"/>
      <c r="E36" s="140"/>
      <c r="F36" s="141"/>
      <c r="G36" s="142"/>
    </row>
    <row r="37" spans="1:9" s="84" customFormat="1" ht="18" customHeight="1" x14ac:dyDescent="0.2">
      <c r="A37" s="115" t="s">
        <v>150</v>
      </c>
      <c r="B37" s="140"/>
      <c r="C37" s="146"/>
      <c r="D37" s="133" t="str">
        <f>IF(D34&lt;&gt;"",(D34-D35-D36),"")</f>
        <v/>
      </c>
      <c r="E37" s="140"/>
      <c r="F37" s="141"/>
      <c r="G37" s="142"/>
    </row>
    <row r="38" spans="1:9" ht="18" customHeight="1" x14ac:dyDescent="0.25">
      <c r="A38" s="115" t="s">
        <v>64</v>
      </c>
      <c r="B38" s="35"/>
      <c r="C38" s="148" t="s">
        <v>1046</v>
      </c>
      <c r="D38" s="148" t="s">
        <v>1047</v>
      </c>
    </row>
    <row r="39" spans="1:9" x14ac:dyDescent="0.2">
      <c r="A39" s="112" t="s">
        <v>1155</v>
      </c>
      <c r="C39" s="68"/>
      <c r="D39" s="68"/>
    </row>
    <row r="40" spans="1:9" x14ac:dyDescent="0.2">
      <c r="A40" s="40"/>
      <c r="C40" s="69"/>
      <c r="D40" s="69"/>
    </row>
    <row r="41" spans="1:9" x14ac:dyDescent="0.2">
      <c r="A41" s="40"/>
      <c r="C41" s="69"/>
      <c r="D41" s="69"/>
    </row>
    <row r="42" spans="1:9" x14ac:dyDescent="0.2">
      <c r="A42" s="40"/>
      <c r="C42" s="69"/>
      <c r="D42" s="69"/>
    </row>
    <row r="43" spans="1:9" x14ac:dyDescent="0.2">
      <c r="A43" s="40"/>
      <c r="C43" s="69"/>
      <c r="D43" s="69"/>
    </row>
    <row r="44" spans="1:9" x14ac:dyDescent="0.2">
      <c r="A44" s="40"/>
      <c r="C44" s="69"/>
      <c r="D44" s="69"/>
    </row>
    <row r="45" spans="1:9" x14ac:dyDescent="0.2">
      <c r="A45" s="40"/>
      <c r="C45" s="69"/>
      <c r="D45" s="69"/>
    </row>
    <row r="46" spans="1:9" x14ac:dyDescent="0.2">
      <c r="A46" s="112" t="s">
        <v>65</v>
      </c>
      <c r="C46" s="277" t="s">
        <v>406</v>
      </c>
      <c r="D46" s="277" t="s">
        <v>406</v>
      </c>
    </row>
    <row r="47" spans="1:9" x14ac:dyDescent="0.2">
      <c r="A47" s="116" t="s">
        <v>1153</v>
      </c>
      <c r="B47" s="38"/>
      <c r="C47" s="276"/>
      <c r="D47" s="276"/>
    </row>
    <row r="48" spans="1:9" s="58" customFormat="1" ht="8.25" x14ac:dyDescent="0.15">
      <c r="A48" s="75" t="s">
        <v>407</v>
      </c>
      <c r="B48" s="57"/>
      <c r="C48" s="59"/>
      <c r="D48" s="243" t="s">
        <v>748</v>
      </c>
    </row>
    <row r="49" spans="1:4" x14ac:dyDescent="0.2">
      <c r="A49" s="114" t="s">
        <v>1154</v>
      </c>
      <c r="B49" s="37"/>
      <c r="C49" s="47"/>
      <c r="D49" s="292"/>
    </row>
    <row r="50" spans="1:4" s="84" customFormat="1" ht="39.950000000000003" customHeight="1" x14ac:dyDescent="0.2">
      <c r="A50" s="114" t="s">
        <v>154</v>
      </c>
      <c r="B50" s="114"/>
      <c r="C50" s="238" t="s">
        <v>669</v>
      </c>
      <c r="D50" s="289" t="s">
        <v>669</v>
      </c>
    </row>
    <row r="51" spans="1:4" s="84" customFormat="1" ht="39.950000000000003" customHeight="1" x14ac:dyDescent="0.2">
      <c r="A51" s="114" t="s">
        <v>155</v>
      </c>
      <c r="B51" s="114"/>
      <c r="C51" s="238" t="s">
        <v>669</v>
      </c>
      <c r="D51" s="289" t="s">
        <v>669</v>
      </c>
    </row>
  </sheetData>
  <sheetProtection algorithmName="SHA-512" hashValue="YSi4FBf6RzPRiisLZmowi/nvOKpVVXfsvXhfKWhH+mGsJLU1iEsR8vp5/tqzZTXr+E4T77Ok51Nwv0NBOHE/Zg==" saltValue="z2ASwhqJDpoJ1diybkxGTQ==" spinCount="100000" sheet="1" objects="1" scenarios="1"/>
  <mergeCells count="12">
    <mergeCell ref="C22:D22"/>
    <mergeCell ref="A1:B1"/>
    <mergeCell ref="C10:D10"/>
    <mergeCell ref="C13:D13"/>
    <mergeCell ref="C14:D14"/>
    <mergeCell ref="C5:D5"/>
    <mergeCell ref="C8:D8"/>
    <mergeCell ref="C9:D9"/>
    <mergeCell ref="C11:D11"/>
    <mergeCell ref="C12:D12"/>
    <mergeCell ref="C15:D15"/>
    <mergeCell ref="C16:D16"/>
  </mergeCells>
  <phoneticPr fontId="0" type="noConversion"/>
  <dataValidations count="3">
    <dataValidation type="list" allowBlank="1" showInputMessage="1" showErrorMessage="1" sqref="D33 ADM33:XFD33" xr:uid="{00000000-0002-0000-0100-000000000000}">
      <formula1>$N$1:$N$4</formula1>
    </dataValidation>
    <dataValidation type="textLength" allowBlank="1" showInputMessage="1" showErrorMessage="1" prompt="NPA Objet" sqref="B9" xr:uid="{00000000-0002-0000-0100-000001000000}">
      <formula1>0</formula1>
      <formula2>9999</formula2>
    </dataValidation>
    <dataValidation type="whole" allowBlank="1" showInputMessage="1" showErrorMessage="1" prompt="NPA bénéficiaire" sqref="B14" xr:uid="{00000000-0002-0000-0100-000002000000}">
      <formula1>0</formula1>
      <formula2>9999</formula2>
    </dataValidation>
  </dataValidations>
  <hyperlinks>
    <hyperlink ref="C5" location="instructions!A1" display="retour aux instructions" xr:uid="{00000000-0004-0000-0100-000000000000}"/>
    <hyperlink ref="C16" r:id="rId1" xr:uid="{00000000-0004-0000-0100-000001000000}"/>
  </hyperlinks>
  <printOptions horizontalCentered="1"/>
  <pageMargins left="0.59055118110236227" right="0.59055118110236227" top="0.59055118110236227" bottom="0.59055118110236227" header="0.51181102362204722" footer="0.51181102362204722"/>
  <pageSetup paperSize="9" scale="9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3</xdr:col>
                    <xdr:colOff>66675</xdr:colOff>
                    <xdr:row>2</xdr:row>
                    <xdr:rowOff>9525</xdr:rowOff>
                  </from>
                  <to>
                    <xdr:col>3</xdr:col>
                    <xdr:colOff>809625</xdr:colOff>
                    <xdr:row>2</xdr:row>
                    <xdr:rowOff>161925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28575</xdr:colOff>
                    <xdr:row>2</xdr:row>
                    <xdr:rowOff>0</xdr:rowOff>
                  </from>
                  <to>
                    <xdr:col>2</xdr:col>
                    <xdr:colOff>695325</xdr:colOff>
                    <xdr:row>2</xdr:row>
                    <xdr:rowOff>161925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752475</xdr:colOff>
                    <xdr:row>2</xdr:row>
                    <xdr:rowOff>9525</xdr:rowOff>
                  </from>
                  <to>
                    <xdr:col>3</xdr:col>
                    <xdr:colOff>1495425</xdr:colOff>
                    <xdr:row>2</xdr:row>
                    <xdr:rowOff>161925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sizeWithCells="1">
                  <from>
                    <xdr:col>3</xdr:col>
                    <xdr:colOff>876300</xdr:colOff>
                    <xdr:row>18</xdr:row>
                    <xdr:rowOff>28575</xdr:rowOff>
                  </from>
                  <to>
                    <xdr:col>7</xdr:col>
                    <xdr:colOff>9525</xdr:colOff>
                    <xdr:row>18</xdr:row>
                    <xdr:rowOff>180975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sizeWithCells="1">
                  <from>
                    <xdr:col>3</xdr:col>
                    <xdr:colOff>28575</xdr:colOff>
                    <xdr:row>18</xdr:row>
                    <xdr:rowOff>28575</xdr:rowOff>
                  </from>
                  <to>
                    <xdr:col>3</xdr:col>
                    <xdr:colOff>733425</xdr:colOff>
                    <xdr:row>18</xdr:row>
                    <xdr:rowOff>180975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sizeWithCells="1">
                  <from>
                    <xdr:col>2</xdr:col>
                    <xdr:colOff>28575</xdr:colOff>
                    <xdr:row>18</xdr:row>
                    <xdr:rowOff>28575</xdr:rowOff>
                  </from>
                  <to>
                    <xdr:col>2</xdr:col>
                    <xdr:colOff>1323975</xdr:colOff>
                    <xdr:row>18</xdr:row>
                    <xdr:rowOff>180975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xdr:col>
                    <xdr:colOff>28575</xdr:colOff>
                    <xdr:row>38</xdr:row>
                    <xdr:rowOff>9525</xdr:rowOff>
                  </from>
                  <to>
                    <xdr:col>2</xdr:col>
                    <xdr:colOff>600075</xdr:colOff>
                    <xdr:row>39</xdr:row>
                    <xdr:rowOff>28575</xdr:rowOff>
                  </to>
                </anchor>
              </controlPr>
            </control>
          </mc:Choice>
        </mc:AlternateContent>
        <mc:AlternateContent xmlns:mc="http://schemas.openxmlformats.org/markup-compatibility/2006">
          <mc:Choice Requires="x14">
            <control shapeId="1070" r:id="rId12" name="Check Box 46">
              <controlPr defaultSize="0" autoFill="0" autoLine="0" autoPict="0" altText="Bund">
                <anchor moveWithCells="1">
                  <from>
                    <xdr:col>3</xdr:col>
                    <xdr:colOff>28575</xdr:colOff>
                    <xdr:row>38</xdr:row>
                    <xdr:rowOff>9525</xdr:rowOff>
                  </from>
                  <to>
                    <xdr:col>3</xdr:col>
                    <xdr:colOff>600075</xdr:colOff>
                    <xdr:row>39</xdr:row>
                    <xdr:rowOff>28575</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2</xdr:col>
                    <xdr:colOff>28575</xdr:colOff>
                    <xdr:row>42</xdr:row>
                    <xdr:rowOff>28575</xdr:rowOff>
                  </from>
                  <to>
                    <xdr:col>2</xdr:col>
                    <xdr:colOff>1362075</xdr:colOff>
                    <xdr:row>43</xdr:row>
                    <xdr:rowOff>47625</xdr:rowOff>
                  </to>
                </anchor>
              </controlPr>
            </control>
          </mc:Choice>
        </mc:AlternateContent>
        <mc:AlternateContent xmlns:mc="http://schemas.openxmlformats.org/markup-compatibility/2006">
          <mc:Choice Requires="x14">
            <control shapeId="1072" r:id="rId14" name="Check Box 48">
              <controlPr defaultSize="0" autoFill="0" autoLine="0" autoPict="0" altText="Bund">
                <anchor moveWithCells="1">
                  <from>
                    <xdr:col>3</xdr:col>
                    <xdr:colOff>28575</xdr:colOff>
                    <xdr:row>42</xdr:row>
                    <xdr:rowOff>9525</xdr:rowOff>
                  </from>
                  <to>
                    <xdr:col>3</xdr:col>
                    <xdr:colOff>1438275</xdr:colOff>
                    <xdr:row>43</xdr:row>
                    <xdr:rowOff>38100</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2</xdr:col>
                    <xdr:colOff>28575</xdr:colOff>
                    <xdr:row>44</xdr:row>
                    <xdr:rowOff>28575</xdr:rowOff>
                  </from>
                  <to>
                    <xdr:col>2</xdr:col>
                    <xdr:colOff>1362075</xdr:colOff>
                    <xdr:row>45</xdr:row>
                    <xdr:rowOff>47625</xdr:rowOff>
                  </to>
                </anchor>
              </controlPr>
            </control>
          </mc:Choice>
        </mc:AlternateContent>
        <mc:AlternateContent xmlns:mc="http://schemas.openxmlformats.org/markup-compatibility/2006">
          <mc:Choice Requires="x14">
            <control shapeId="1074" r:id="rId16" name="Check Box 50">
              <controlPr defaultSize="0" autoFill="0" autoLine="0" autoPict="0" altText="Bund">
                <anchor moveWithCells="1">
                  <from>
                    <xdr:col>3</xdr:col>
                    <xdr:colOff>28575</xdr:colOff>
                    <xdr:row>44</xdr:row>
                    <xdr:rowOff>9525</xdr:rowOff>
                  </from>
                  <to>
                    <xdr:col>3</xdr:col>
                    <xdr:colOff>1438275</xdr:colOff>
                    <xdr:row>45</xdr:row>
                    <xdr:rowOff>38100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2</xdr:col>
                    <xdr:colOff>28575</xdr:colOff>
                    <xdr:row>43</xdr:row>
                    <xdr:rowOff>28575</xdr:rowOff>
                  </from>
                  <to>
                    <xdr:col>2</xdr:col>
                    <xdr:colOff>1362075</xdr:colOff>
                    <xdr:row>44</xdr:row>
                    <xdr:rowOff>47625</xdr:rowOff>
                  </to>
                </anchor>
              </controlPr>
            </control>
          </mc:Choice>
        </mc:AlternateContent>
        <mc:AlternateContent xmlns:mc="http://schemas.openxmlformats.org/markup-compatibility/2006">
          <mc:Choice Requires="x14">
            <control shapeId="1076" r:id="rId18" name="Check Box 52">
              <controlPr defaultSize="0" autoFill="0" autoLine="0" autoPict="0" altText="Bund">
                <anchor moveWithCells="1">
                  <from>
                    <xdr:col>3</xdr:col>
                    <xdr:colOff>28575</xdr:colOff>
                    <xdr:row>43</xdr:row>
                    <xdr:rowOff>9525</xdr:rowOff>
                  </from>
                  <to>
                    <xdr:col>3</xdr:col>
                    <xdr:colOff>1438275</xdr:colOff>
                    <xdr:row>44</xdr:row>
                    <xdr:rowOff>38100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2</xdr:col>
                    <xdr:colOff>28575</xdr:colOff>
                    <xdr:row>40</xdr:row>
                    <xdr:rowOff>9525</xdr:rowOff>
                  </from>
                  <to>
                    <xdr:col>2</xdr:col>
                    <xdr:colOff>1362075</xdr:colOff>
                    <xdr:row>41</xdr:row>
                    <xdr:rowOff>38100</xdr:rowOff>
                  </to>
                </anchor>
              </controlPr>
            </control>
          </mc:Choice>
        </mc:AlternateContent>
        <mc:AlternateContent xmlns:mc="http://schemas.openxmlformats.org/markup-compatibility/2006">
          <mc:Choice Requires="x14">
            <control shapeId="1078" r:id="rId20" name="Check Box 54">
              <controlPr defaultSize="0" autoFill="0" autoLine="0" autoPict="0" altText="Bund">
                <anchor moveWithCells="1">
                  <from>
                    <xdr:col>3</xdr:col>
                    <xdr:colOff>28575</xdr:colOff>
                    <xdr:row>41</xdr:row>
                    <xdr:rowOff>9525</xdr:rowOff>
                  </from>
                  <to>
                    <xdr:col>3</xdr:col>
                    <xdr:colOff>1438275</xdr:colOff>
                    <xdr:row>42</xdr:row>
                    <xdr:rowOff>38100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2</xdr:col>
                    <xdr:colOff>28575</xdr:colOff>
                    <xdr:row>39</xdr:row>
                    <xdr:rowOff>0</xdr:rowOff>
                  </from>
                  <to>
                    <xdr:col>2</xdr:col>
                    <xdr:colOff>1362075</xdr:colOff>
                    <xdr:row>40</xdr:row>
                    <xdr:rowOff>38100</xdr:rowOff>
                  </to>
                </anchor>
              </controlPr>
            </control>
          </mc:Choice>
        </mc:AlternateContent>
        <mc:AlternateContent xmlns:mc="http://schemas.openxmlformats.org/markup-compatibility/2006">
          <mc:Choice Requires="x14">
            <control shapeId="1080" r:id="rId22" name="Check Box 56">
              <controlPr defaultSize="0" autoFill="0" autoLine="0" autoPict="0" altText="Bund">
                <anchor moveWithCells="1">
                  <from>
                    <xdr:col>3</xdr:col>
                    <xdr:colOff>28575</xdr:colOff>
                    <xdr:row>39</xdr:row>
                    <xdr:rowOff>0</xdr:rowOff>
                  </from>
                  <to>
                    <xdr:col>3</xdr:col>
                    <xdr:colOff>1438275</xdr:colOff>
                    <xdr:row>40</xdr:row>
                    <xdr:rowOff>38100</xdr:rowOff>
                  </to>
                </anchor>
              </controlPr>
            </control>
          </mc:Choice>
        </mc:AlternateContent>
        <mc:AlternateContent xmlns:mc="http://schemas.openxmlformats.org/markup-compatibility/2006">
          <mc:Choice Requires="x14">
            <control shapeId="1081" r:id="rId23" name="Check Box 57">
              <controlPr defaultSize="0" autoFill="0" autoLine="0" autoPict="0" altText="Bund">
                <anchor moveWithCells="1">
                  <from>
                    <xdr:col>3</xdr:col>
                    <xdr:colOff>28575</xdr:colOff>
                    <xdr:row>40</xdr:row>
                    <xdr:rowOff>38100</xdr:rowOff>
                  </from>
                  <to>
                    <xdr:col>3</xdr:col>
                    <xdr:colOff>1438275</xdr:colOff>
                    <xdr:row>41</xdr:row>
                    <xdr:rowOff>9525</xdr:rowOff>
                  </to>
                </anchor>
              </controlPr>
            </control>
          </mc:Choice>
        </mc:AlternateContent>
        <mc:AlternateContent xmlns:mc="http://schemas.openxmlformats.org/markup-compatibility/2006">
          <mc:Choice Requires="x14">
            <control shapeId="1082" r:id="rId24" name="Check Box 58">
              <controlPr defaultSize="0" autoFill="0" autoLine="0" autoPict="0" altText="Bund">
                <anchor moveWithCells="1">
                  <from>
                    <xdr:col>2</xdr:col>
                    <xdr:colOff>28575</xdr:colOff>
                    <xdr:row>41</xdr:row>
                    <xdr:rowOff>9525</xdr:rowOff>
                  </from>
                  <to>
                    <xdr:col>2</xdr:col>
                    <xdr:colOff>1409700</xdr:colOff>
                    <xdr:row>42</xdr:row>
                    <xdr:rowOff>38100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3</xdr:col>
                    <xdr:colOff>66675</xdr:colOff>
                    <xdr:row>3</xdr:row>
                    <xdr:rowOff>9525</xdr:rowOff>
                  </from>
                  <to>
                    <xdr:col>3</xdr:col>
                    <xdr:colOff>809625</xdr:colOff>
                    <xdr:row>3</xdr:row>
                    <xdr:rowOff>190500</xdr:rowOff>
                  </to>
                </anchor>
              </controlPr>
            </control>
          </mc:Choice>
        </mc:AlternateContent>
        <mc:AlternateContent xmlns:mc="http://schemas.openxmlformats.org/markup-compatibility/2006">
          <mc:Choice Requires="x14">
            <control shapeId="1113" r:id="rId26" name="Check Box 89">
              <controlPr defaultSize="0" autoFill="0" autoLine="0" autoPict="0" altText="Bund">
                <anchor moveWithCells="1">
                  <from>
                    <xdr:col>2</xdr:col>
                    <xdr:colOff>876300</xdr:colOff>
                    <xdr:row>3</xdr:row>
                    <xdr:rowOff>9525</xdr:rowOff>
                  </from>
                  <to>
                    <xdr:col>3</xdr:col>
                    <xdr:colOff>28575</xdr:colOff>
                    <xdr:row>3</xdr:row>
                    <xdr:rowOff>190500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xdr:col>
                    <xdr:colOff>28575</xdr:colOff>
                    <xdr:row>3</xdr:row>
                    <xdr:rowOff>9525</xdr:rowOff>
                  </from>
                  <to>
                    <xdr:col>2</xdr:col>
                    <xdr:colOff>866775</xdr:colOff>
                    <xdr:row>3</xdr:row>
                    <xdr:rowOff>190500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3</xdr:col>
                    <xdr:colOff>752475</xdr:colOff>
                    <xdr:row>3</xdr:row>
                    <xdr:rowOff>9525</xdr:rowOff>
                  </from>
                  <to>
                    <xdr:col>3</xdr:col>
                    <xdr:colOff>1495425</xdr:colOff>
                    <xdr:row>3</xdr:row>
                    <xdr:rowOff>190500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2</xdr:col>
                    <xdr:colOff>866775</xdr:colOff>
                    <xdr:row>2</xdr:row>
                    <xdr:rowOff>9525</xdr:rowOff>
                  </from>
                  <to>
                    <xdr:col>3</xdr:col>
                    <xdr:colOff>104775</xdr:colOff>
                    <xdr:row>2</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100-000003000000}">
          <x14:formula1>
            <xm:f>Données!$R$1:$R$8</xm:f>
          </x14:formula1>
          <xm:sqref>D20</xm:sqref>
        </x14:dataValidation>
        <x14:dataValidation type="list" allowBlank="1" showInputMessage="1" showErrorMessage="1" xr:uid="{00000000-0002-0000-0100-000004000000}">
          <x14:formula1>
            <xm:f>Données!$P$1:$P$6</xm:f>
          </x14:formula1>
          <xm:sqref>C20</xm:sqref>
        </x14:dataValidation>
        <x14:dataValidation type="list" allowBlank="1" showInputMessage="1" showErrorMessage="1" xr:uid="{00000000-0002-0000-0100-000005000000}">
          <x14:formula1>
            <xm:f>Données!$L$1:$L$14</xm:f>
          </x14:formula1>
          <xm:sqref>C18</xm:sqref>
        </x14:dataValidation>
        <x14:dataValidation type="list" allowBlank="1" showInputMessage="1" showErrorMessage="1" xr:uid="{00000000-0002-0000-0100-000006000000}">
          <x14:formula1>
            <xm:f>Données!$AJ$1:$AJ$5</xm:f>
          </x14:formula1>
          <xm:sqref>D27</xm:sqref>
        </x14:dataValidation>
        <x14:dataValidation type="list" allowBlank="1" showInputMessage="1" showErrorMessage="1" xr:uid="{00000000-0002-0000-0100-000007000000}">
          <x14:formula1>
            <xm:f>Données!$AP$1:$AP$5</xm:f>
          </x14:formula1>
          <xm:sqref>A48</xm:sqref>
        </x14:dataValidation>
        <x14:dataValidation type="list" allowBlank="1" showInputMessage="1" showErrorMessage="1" xr:uid="{00000000-0002-0000-0100-000008000000}">
          <x14:formula1>
            <xm:f>Données!$E$1:$E$9</xm:f>
          </x14:formula1>
          <xm:sqref>B12</xm:sqref>
        </x14:dataValidation>
        <x14:dataValidation type="list" allowBlank="1" showInputMessage="1" showErrorMessage="1" xr:uid="{00000000-0002-0000-0100-00000A000000}">
          <x14:formula1>
            <xm:f>Données!$Z$1:$Z$8</xm:f>
          </x14:formula1>
          <xm:sqref>B31</xm:sqref>
        </x14:dataValidation>
        <x14:dataValidation type="list" allowBlank="1" showInputMessage="1" showErrorMessage="1" xr:uid="{00000000-0002-0000-0100-00000B000000}">
          <x14:formula1>
            <xm:f>Données!$AL$1:$AL$4</xm:f>
          </x14:formula1>
          <xm:sqref>A35:A36</xm:sqref>
        </x14:dataValidation>
        <x14:dataValidation type="list" allowBlank="1" showInputMessage="1" showErrorMessage="1" xr:uid="{00000000-0002-0000-0100-00000D000000}">
          <x14:formula1>
            <xm:f>Données!$AW$1:$AW$4</xm:f>
          </x14:formula1>
          <xm:sqref>C50:D51</xm:sqref>
        </x14:dataValidation>
        <x14:dataValidation type="list" allowBlank="1" showInputMessage="1" showErrorMessage="1" xr:uid="{00000000-0002-0000-0100-00000E000000}">
          <x14:formula1>
            <xm:f>Données!$N$1:$N$5</xm:f>
          </x14:formula1>
          <xm:sqref>D18</xm:sqref>
        </x14:dataValidation>
        <x14:dataValidation type="list" allowBlank="1" showInputMessage="1" showErrorMessage="1" xr:uid="{00000000-0002-0000-0100-00000F000000}">
          <x14:formula1>
            <xm:f>Données!$V$1:$V$25</xm:f>
          </x14:formula1>
          <xm:sqref>C22:D22</xm:sqref>
        </x14:dataValidation>
        <x14:dataValidation type="list" allowBlank="1" showInputMessage="1" showErrorMessage="1" xr:uid="{00000000-0002-0000-0100-000010000000}">
          <x14:formula1>
            <xm:f>Données!$T$1:$T$6</xm:f>
          </x14:formula1>
          <xm:sqref>C21</xm:sqref>
        </x14:dataValidation>
        <x14:dataValidation type="list" allowBlank="1" showInputMessage="1" showErrorMessage="1" xr:uid="{00000000-0002-0000-0100-000013000000}">
          <x14:formula1>
            <xm:f>Données!$K$1:$K$12</xm:f>
          </x14:formula1>
          <xm:sqref>B8</xm:sqref>
        </x14:dataValidation>
        <x14:dataValidation type="list" allowBlank="1" showInputMessage="1" showErrorMessage="1" xr:uid="{00000000-0002-0000-0100-000016000000}">
          <x14:formula1>
            <xm:f>Données!$B$1:$B$120</xm:f>
          </x14:formula1>
          <xm:sqref>D7</xm:sqref>
        </x14:dataValidation>
        <x14:dataValidation type="list" allowBlank="1" showInputMessage="1" showErrorMessage="1" xr:uid="{00000000-0002-0000-0100-000012000000}">
          <x14:formula1>
            <xm:f>Données!$G$1:$G$10</xm:f>
          </x14:formula1>
          <xm:sqref>A1:B1</xm:sqref>
        </x14:dataValidation>
        <x14:dataValidation type="list" allowBlank="1" showInputMessage="1" showErrorMessage="1" xr:uid="{00000000-0002-0000-0100-000015000000}">
          <x14:formula1>
            <xm:f>Données!$Y$1:$Y$155</xm:f>
          </x14:formula1>
          <xm:sqref>C23:D26</xm:sqref>
        </x14:dataValidation>
        <x14:dataValidation type="list" allowBlank="1" showInputMessage="1" showErrorMessage="1" xr:uid="{00000000-0002-0000-0100-000014000000}">
          <x14:formula1>
            <xm:f>Données!$AO$1:$AO$16</xm:f>
          </x14:formula1>
          <xm:sqref>C46:D46</xm:sqref>
        </x14:dataValidation>
        <x14:dataValidation type="list" allowBlank="1" showInputMessage="1" showErrorMessage="1" xr:uid="{00000000-0002-0000-0100-000011000000}">
          <x14:formula1>
            <xm:f>Données!$AS$1:$AS$13</xm:f>
          </x14:formula1>
          <xm:sqref>D48</xm:sqref>
        </x14:dataValidation>
        <x14:dataValidation type="list" allowBlank="1" showInputMessage="1" showErrorMessage="1" xr:uid="{00000000-0002-0000-0100-00000C000000}">
          <x14:formula1>
            <xm:f>Données!$AD$1:$AD$4</xm:f>
          </x14:formula1>
          <xm:sqref>B32</xm:sqref>
        </x14:dataValidation>
        <x14:dataValidation type="list" allowBlank="1" showInputMessage="1" showErrorMessage="1" xr:uid="{00000000-0002-0000-0100-000009000000}">
          <x14:formula1>
            <xm:f>Données!$AB$1:$AB$5</xm:f>
          </x14:formula1>
          <xm:sqref>A32</xm:sqref>
        </x14:dataValidation>
        <x14:dataValidation type="list" allowBlank="1" showInputMessage="1" showErrorMessage="1" xr:uid="{F16A5D78-8330-0942-92AF-10A747B6F998}">
          <x14:formula1>
            <xm:f>Données!$AF$1:$AF$4</xm:f>
          </x14:formula1>
          <xm:sqref>A33</xm:sqref>
        </x14:dataValidation>
        <x14:dataValidation type="list" allowBlank="1" showInputMessage="1" showErrorMessage="1" xr:uid="{F01C3B9F-CFDC-5B49-ACE2-039AF3BA9448}">
          <x14:formula1>
            <xm:f>Données!$AH$1:$AH$7</xm:f>
          </x14:formula1>
          <xm:sqref>B33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pageSetUpPr fitToPage="1"/>
  </sheetPr>
  <dimension ref="A1:H51"/>
  <sheetViews>
    <sheetView showGridLines="0" zoomScaleNormal="100" zoomScaleSheetLayoutView="124" workbookViewId="0">
      <pane ySplit="5" topLeftCell="A6" activePane="bottomLeft" state="frozenSplit"/>
      <selection sqref="A1:E1"/>
      <selection pane="bottomLeft" activeCell="J22" sqref="J22"/>
    </sheetView>
  </sheetViews>
  <sheetFormatPr baseColWidth="10" defaultColWidth="11.42578125" defaultRowHeight="14.25" x14ac:dyDescent="0.2"/>
  <cols>
    <col min="1" max="1" width="28.5703125" style="36" customWidth="1"/>
    <col min="2" max="2" width="16.5703125" style="36" customWidth="1"/>
    <col min="3" max="4" width="22.5703125" style="37" customWidth="1"/>
    <col min="5" max="6" width="8.140625" style="36" hidden="1" customWidth="1"/>
    <col min="7" max="7" width="14.85546875" style="36" hidden="1" customWidth="1"/>
    <col min="8" max="16384" width="11.42578125" style="36"/>
  </cols>
  <sheetData>
    <row r="1" spans="1:5" s="46" customFormat="1" ht="15.75" x14ac:dyDescent="0.25">
      <c r="A1" s="328" t="s">
        <v>757</v>
      </c>
      <c r="B1" s="329"/>
      <c r="C1" s="236" t="s">
        <v>761</v>
      </c>
      <c r="D1" s="65">
        <f>'Formulaire Canton'!D1</f>
        <v>0</v>
      </c>
    </row>
    <row r="2" spans="1:5" s="58" customFormat="1" ht="8.25" x14ac:dyDescent="0.15">
      <c r="A2" s="75" t="str">
        <f>'Formulaire Canton'!A2</f>
        <v>autres subventions: total des aides et indémnités octroyées par des collectivités publiques max. 80% LSub art. 23</v>
      </c>
      <c r="B2" s="57"/>
      <c r="C2" s="59"/>
      <c r="D2" s="291" t="str">
        <f>'Formulaire Canton'!D2</f>
        <v>VERSION 2024-09</v>
      </c>
    </row>
    <row r="3" spans="1:5" s="43" customFormat="1" ht="16.5" customHeight="1" x14ac:dyDescent="0.2">
      <c r="A3" s="74"/>
      <c r="B3" s="66"/>
      <c r="C3" s="70"/>
      <c r="D3" s="70"/>
    </row>
    <row r="4" spans="1:5" s="43" customFormat="1" ht="16.5" customHeight="1" x14ac:dyDescent="0.2">
      <c r="A4" s="74"/>
      <c r="B4" s="66"/>
      <c r="C4" s="70"/>
      <c r="D4" s="70"/>
    </row>
    <row r="5" spans="1:5" s="35" customFormat="1" ht="15.75" x14ac:dyDescent="0.25">
      <c r="A5" s="46" t="s">
        <v>412</v>
      </c>
      <c r="C5" s="334" t="s">
        <v>67</v>
      </c>
      <c r="D5" s="335"/>
      <c r="E5" s="63"/>
    </row>
    <row r="6" spans="1:5" ht="14.25" customHeight="1" x14ac:dyDescent="0.2">
      <c r="A6" s="72" t="s">
        <v>750</v>
      </c>
      <c r="B6" s="52"/>
      <c r="C6" s="39"/>
      <c r="D6" s="39"/>
    </row>
    <row r="7" spans="1:5" ht="18" customHeight="1" x14ac:dyDescent="0.2">
      <c r="A7" s="109" t="s">
        <v>676</v>
      </c>
      <c r="B7" s="110"/>
      <c r="C7" s="252" t="str">
        <f>IF('Formulaire Canton'!C7&lt;&gt;0,'Formulaire Canton'!C7,"")</f>
        <v/>
      </c>
      <c r="D7" s="253" t="str">
        <f>IF('Formulaire Canton'!D7&lt;&gt;0,'Formulaire Canton'!D7,"")</f>
        <v>Objet ???</v>
      </c>
    </row>
    <row r="8" spans="1:5" x14ac:dyDescent="0.2">
      <c r="A8" s="112" t="s">
        <v>59</v>
      </c>
      <c r="B8" s="76" t="str">
        <f>IF('Formulaire Canton'!B8&lt;&gt;0,'Formulaire Canton'!B8,"")</f>
        <v>District ???</v>
      </c>
      <c r="C8" s="346" t="str">
        <f>IF('Formulaire Canton'!C8&lt;&gt;0,'Formulaire Canton'!C8,"")</f>
        <v/>
      </c>
      <c r="D8" s="347" t="str">
        <f>IF('Formulaire Canton'!D8&lt;&gt;0,'Formulaire Canton'!D8,"")</f>
        <v/>
      </c>
    </row>
    <row r="9" spans="1:5" x14ac:dyDescent="0.2">
      <c r="A9" s="112" t="s">
        <v>69</v>
      </c>
      <c r="B9" s="76">
        <f>IF('Formulaire Canton'!B9&lt;&gt;0,'Formulaire Canton'!B9,"")</f>
        <v>1000</v>
      </c>
      <c r="C9" s="348" t="str">
        <f>IF('Formulaire Canton'!C9&lt;&gt;0,'Formulaire Canton'!C9,"")</f>
        <v/>
      </c>
      <c r="D9" s="343" t="str">
        <f>IF('Formulaire Canton'!D9&lt;&gt;0,'Formulaire Canton'!D9,"")</f>
        <v/>
      </c>
    </row>
    <row r="10" spans="1:5" x14ac:dyDescent="0.2">
      <c r="A10" s="112" t="s">
        <v>1079</v>
      </c>
      <c r="B10" s="54"/>
      <c r="C10" s="346" t="str">
        <f>IF('Formulaire Canton'!C10&lt;&gt;0,'Formulaire Canton'!C10,"")</f>
        <v/>
      </c>
      <c r="D10" s="347" t="str">
        <f>IF('Formulaire Canton'!D10&lt;&gt;0,'Formulaire Canton'!D10,"")</f>
        <v/>
      </c>
    </row>
    <row r="11" spans="1:5" x14ac:dyDescent="0.2">
      <c r="A11" s="113" t="s">
        <v>70</v>
      </c>
      <c r="B11" s="52"/>
      <c r="C11" s="346" t="str">
        <f>IF('Formulaire Canton'!C11&lt;&gt;0,'Formulaire Canton'!C11,"")</f>
        <v>E: 2 XXX XXX.X (m) / N: 1 XXX XXX.X (m)</v>
      </c>
      <c r="D11" s="347" t="str">
        <f>IF('Formulaire Canton'!D11&lt;&gt;0,'Formulaire Canton'!D11,"")</f>
        <v/>
      </c>
    </row>
    <row r="12" spans="1:5" ht="18" customHeight="1" x14ac:dyDescent="0.2">
      <c r="A12" s="115" t="s">
        <v>71</v>
      </c>
      <c r="B12" s="76" t="str">
        <f>IF('Formulaire Canton'!B12&lt;&gt;0,'Formulaire Canton'!B12,"")</f>
        <v>Type requérant ???</v>
      </c>
      <c r="C12" s="342" t="str">
        <f>IF('Formulaire Canton'!C12&lt;&gt;0,'Formulaire Canton'!C12,"")</f>
        <v/>
      </c>
      <c r="D12" s="338" t="str">
        <f>IF('Formulaire Canton'!D12&lt;&gt;0,'Formulaire Canton'!D12,"")</f>
        <v/>
      </c>
    </row>
    <row r="13" spans="1:5" x14ac:dyDescent="0.2">
      <c r="A13" s="112" t="s">
        <v>59</v>
      </c>
      <c r="B13" s="54"/>
      <c r="C13" s="342" t="str">
        <f>IF('Formulaire Canton'!C13&lt;&gt;0,'Formulaire Canton'!C13,"")</f>
        <v/>
      </c>
      <c r="D13" s="343" t="str">
        <f>IF('Formulaire Canton'!D13&lt;&gt;0,'Formulaire Canton'!D13,"")</f>
        <v/>
      </c>
    </row>
    <row r="14" spans="1:5" x14ac:dyDescent="0.2">
      <c r="A14" s="112" t="s">
        <v>72</v>
      </c>
      <c r="B14" s="54">
        <f>IF('Formulaire Canton'!B14&lt;&gt;0,'Formulaire Canton'!B14,"")</f>
        <v>1000</v>
      </c>
      <c r="C14" s="342" t="str">
        <f>IF('Formulaire Canton'!C14&lt;&gt;0,'Formulaire Canton'!C14,"")</f>
        <v/>
      </c>
      <c r="D14" s="343" t="str">
        <f>IF('Formulaire Canton'!D14&lt;&gt;0,'Formulaire Canton'!D14,"")</f>
        <v/>
      </c>
    </row>
    <row r="15" spans="1:5" x14ac:dyDescent="0.2">
      <c r="A15" s="112" t="s">
        <v>1062</v>
      </c>
      <c r="B15" s="84"/>
      <c r="C15" s="349" t="str">
        <f>IF('Formulaire Canton'!C15&lt;&gt;0,'Formulaire Canton'!C15,"")</f>
        <v>+00 00 000 00 00</v>
      </c>
      <c r="D15" s="338" t="str">
        <f>IF('Formulaire Canton'!D15&lt;&gt;0,'Formulaire Canton'!D15,"")</f>
        <v/>
      </c>
    </row>
    <row r="16" spans="1:5" x14ac:dyDescent="0.2">
      <c r="A16" s="116" t="s">
        <v>1063</v>
      </c>
      <c r="B16" s="117"/>
      <c r="C16" s="350" t="str">
        <f>IF('Formulaire Canton'!C16&lt;&gt;0,'Formulaire Canton'!C16,"")</f>
        <v>xxx@xx.ch</v>
      </c>
      <c r="D16" s="341" t="str">
        <f>IF('Formulaire Canton'!D16&lt;&gt;0,'Formulaire Canton'!D16,"")</f>
        <v/>
      </c>
    </row>
    <row r="17" spans="1:4" s="54" customFormat="1" ht="14.25" customHeight="1" x14ac:dyDescent="0.2">
      <c r="A17" s="71" t="s">
        <v>750</v>
      </c>
      <c r="B17" s="52"/>
      <c r="C17" s="53"/>
      <c r="D17" s="53"/>
    </row>
    <row r="18" spans="1:4" ht="18" customHeight="1" x14ac:dyDescent="0.2">
      <c r="A18" s="118" t="s">
        <v>410</v>
      </c>
      <c r="B18" s="119"/>
      <c r="C18" s="255" t="str">
        <f>IF('Formulaire Canton'!C18&lt;&gt;0,'Formulaire Canton'!C18,"")</f>
        <v>VAL ???</v>
      </c>
      <c r="D18" s="120" t="str">
        <f>IF('Formulaire Canton'!D18&lt;&gt;0,'Formulaire Canton'!D18,"")</f>
        <v>Importance ???</v>
      </c>
    </row>
    <row r="19" spans="1:4" x14ac:dyDescent="0.2">
      <c r="A19" s="113" t="s">
        <v>411</v>
      </c>
      <c r="B19" s="37"/>
      <c r="C19" s="55"/>
      <c r="D19" s="73"/>
    </row>
    <row r="20" spans="1:4" x14ac:dyDescent="0.2">
      <c r="A20" s="112" t="s">
        <v>1148</v>
      </c>
      <c r="C20" s="250" t="str">
        <f>IF('Formulaire Canton'!C20&lt;&gt;0,'Formulaire Canton'!C20,"")</f>
        <v>Site ???</v>
      </c>
      <c r="D20" s="251" t="str">
        <f>IF('Formulaire Canton'!D20&lt;&gt;0,'Formulaire Canton'!D20,"")</f>
        <v>Périmètre ???</v>
      </c>
    </row>
    <row r="21" spans="1:4" x14ac:dyDescent="0.2">
      <c r="A21" s="112" t="s">
        <v>435</v>
      </c>
      <c r="C21" s="248" t="str">
        <f>IF('Formulaire Canton'!C21&lt;&gt;0,'Formulaire Canton'!C21,"")</f>
        <v>PAL ???</v>
      </c>
      <c r="D21" s="249" t="str">
        <f>IF('Formulaire Canton'!D21&lt;&gt;0,'Formulaire Canton'!D21,"")</f>
        <v/>
      </c>
    </row>
    <row r="22" spans="1:4" ht="17.25" customHeight="1" x14ac:dyDescent="0.25">
      <c r="A22" s="115" t="s">
        <v>148</v>
      </c>
      <c r="B22" s="35"/>
      <c r="C22" s="344" t="str">
        <f>IF('Formulaire Canton'!C22&lt;&gt;0,'Formulaire Canton'!C22,"")</f>
        <v>Intervention ???</v>
      </c>
      <c r="D22" s="345" t="str">
        <f>IF('Formulaire Canton'!D22&lt;&gt;0,'Formulaire Canton'!D22,"")</f>
        <v/>
      </c>
    </row>
    <row r="23" spans="1:4" ht="14.25" customHeight="1" x14ac:dyDescent="0.2">
      <c r="A23" s="40"/>
      <c r="C23" s="250" t="s">
        <v>404</v>
      </c>
      <c r="D23" s="251" t="s">
        <v>404</v>
      </c>
    </row>
    <row r="24" spans="1:4" ht="14.25" customHeight="1" x14ac:dyDescent="0.2">
      <c r="A24" s="40"/>
      <c r="C24" s="250" t="str">
        <f>IF('Formulaire Canton'!C24&lt;&gt;0,'Formulaire Canton'!C24,"")</f>
        <v>Travaux ???</v>
      </c>
      <c r="D24" s="251" t="str">
        <f>IF('Formulaire Canton'!D24&lt;&gt;0,'Formulaire Canton'!D24,"")</f>
        <v>Travaux ???</v>
      </c>
    </row>
    <row r="25" spans="1:4" ht="14.25" customHeight="1" x14ac:dyDescent="0.2">
      <c r="A25" s="40"/>
      <c r="C25" s="250" t="str">
        <f>IF('Formulaire Canton'!C25&lt;&gt;0,'Formulaire Canton'!C25,"")</f>
        <v>Travaux ???</v>
      </c>
      <c r="D25" s="251" t="str">
        <f>IF('Formulaire Canton'!D25&lt;&gt;0,'Formulaire Canton'!D25,"")</f>
        <v>Travaux ???</v>
      </c>
    </row>
    <row r="26" spans="1:4" ht="14.25" customHeight="1" x14ac:dyDescent="0.2">
      <c r="A26" s="40"/>
      <c r="C26" s="250" t="str">
        <f>IF('Formulaire Canton'!C26&lt;&gt;0,'Formulaire Canton'!C26,"")</f>
        <v>Travaux ???</v>
      </c>
      <c r="D26" s="251" t="str">
        <f>IF('Formulaire Canton'!D26&lt;&gt;0,'Formulaire Canton'!D26,"")</f>
        <v>Travaux ???</v>
      </c>
    </row>
    <row r="27" spans="1:4" s="84" customFormat="1" ht="18" customHeight="1" x14ac:dyDescent="0.2">
      <c r="A27" s="115" t="s">
        <v>61</v>
      </c>
      <c r="B27" s="121" t="s">
        <v>158</v>
      </c>
      <c r="C27" s="121" t="s">
        <v>68</v>
      </c>
      <c r="D27" s="247" t="s">
        <v>405</v>
      </c>
    </row>
    <row r="28" spans="1:4" s="84" customFormat="1" ht="12.75" x14ac:dyDescent="0.2">
      <c r="A28" s="112" t="s">
        <v>156</v>
      </c>
      <c r="B28" s="123" t="str">
        <f>IF(Tableau!C6&gt;0,Tableau!C6,"")</f>
        <v/>
      </c>
      <c r="C28" s="124" t="str">
        <f>IF(Tableau!D216&gt;0,Tableau!D216,"")</f>
        <v/>
      </c>
      <c r="D28" s="125" t="str">
        <f>IF(OR(D27="ACOMPTE 1",D27="ACOMPTE 2"),Tableau!D224,(IF(D$27="PAIEMENT FINAL",Tableau!G216,"")))</f>
        <v/>
      </c>
    </row>
    <row r="29" spans="1:4" s="84" customFormat="1" ht="12.75" x14ac:dyDescent="0.2">
      <c r="A29" s="112" t="s">
        <v>157</v>
      </c>
      <c r="B29" s="288" t="str">
        <f>Tableau!C8</f>
        <v/>
      </c>
      <c r="C29" s="131" t="str">
        <f>IF(Tableau!E222&gt;0,Tableau!E222,"")</f>
        <v/>
      </c>
      <c r="D29" s="133" t="str">
        <f>IF(OR(D27="ACOMPTE 1",D27="ACOMPTE 2"),(Tableau!E224),(IF(D$27="PAIEMENT FINAL",Tableau!H222,"")))</f>
        <v/>
      </c>
    </row>
    <row r="30" spans="1:4" s="84" customFormat="1" ht="18" customHeight="1" x14ac:dyDescent="0.2">
      <c r="A30" s="115" t="s">
        <v>62</v>
      </c>
      <c r="B30" s="286" t="str">
        <f>IF(B31="Taux ???","",(IF(B32="Taux modif ???","",(B31+B32+B33))))</f>
        <v/>
      </c>
      <c r="C30" s="286" t="str">
        <f>B30</f>
        <v/>
      </c>
      <c r="D30" s="287"/>
    </row>
    <row r="31" spans="1:4" s="84" customFormat="1" ht="12.75" x14ac:dyDescent="0.2">
      <c r="A31" s="112" t="s">
        <v>63</v>
      </c>
      <c r="B31" s="127" t="s">
        <v>421</v>
      </c>
      <c r="C31" s="257" t="str">
        <f>B31</f>
        <v>Taux ???</v>
      </c>
      <c r="D31" s="126"/>
    </row>
    <row r="32" spans="1:4" s="84" customFormat="1" ht="12.75" x14ac:dyDescent="0.2">
      <c r="A32" s="242" t="s">
        <v>419</v>
      </c>
      <c r="B32" s="284" t="s">
        <v>664</v>
      </c>
      <c r="C32" s="285" t="str">
        <f>IF(B32&lt;&gt;0,B32,"")</f>
        <v>Taux modif ???</v>
      </c>
      <c r="D32" s="126"/>
    </row>
    <row r="33" spans="1:8" s="84" customFormat="1" ht="13.5" thickBot="1" x14ac:dyDescent="0.25">
      <c r="A33" s="242" t="s">
        <v>1145</v>
      </c>
      <c r="B33" s="282" t="s">
        <v>1144</v>
      </c>
      <c r="C33" s="283" t="str">
        <f>IF(B33&lt;&gt;0,B33,"")</f>
        <v>Réduction ???</v>
      </c>
      <c r="D33" s="129"/>
      <c r="E33" s="130" t="s">
        <v>667</v>
      </c>
      <c r="F33" s="130" t="s">
        <v>1080</v>
      </c>
      <c r="G33" s="130" t="s">
        <v>668</v>
      </c>
      <c r="H33" s="112"/>
    </row>
    <row r="34" spans="1:8" s="84" customFormat="1" ht="18.75" customHeight="1" x14ac:dyDescent="0.2">
      <c r="A34" s="115" t="s">
        <v>1204</v>
      </c>
      <c r="B34" s="131" t="str">
        <f>IF(B30&lt;&gt;"",B29*B30,"")</f>
        <v/>
      </c>
      <c r="C34" s="132" t="str">
        <f>IF(C30&lt;&gt;"",C29*C30,"")</f>
        <v/>
      </c>
      <c r="D34" s="133" t="str">
        <f>IF(D29&lt;&gt;"",IF((D29*C30&lt;C34),D29*C30,C34),"")</f>
        <v/>
      </c>
      <c r="E34" s="134" t="str">
        <f>IF(C34&lt;&gt;"",ROUNDUP(C34,-2),"")</f>
        <v/>
      </c>
      <c r="F34" s="135" t="str">
        <f>IF(E34&lt;&gt;"",E34-C34,"")</f>
        <v/>
      </c>
      <c r="G34" s="136" t="str">
        <f>IF(C30&lt;&gt;"",F34/C30,"")</f>
        <v/>
      </c>
    </row>
    <row r="35" spans="1:8" s="84" customFormat="1" ht="12.75" x14ac:dyDescent="0.2">
      <c r="A35" s="137" t="s">
        <v>436</v>
      </c>
      <c r="B35" s="138"/>
      <c r="C35" s="138"/>
      <c r="D35" s="139"/>
      <c r="E35" s="140"/>
      <c r="F35" s="141"/>
      <c r="G35" s="142"/>
    </row>
    <row r="36" spans="1:8" s="84" customFormat="1" ht="13.5" thickBot="1" x14ac:dyDescent="0.25">
      <c r="A36" s="137" t="s">
        <v>436</v>
      </c>
      <c r="B36" s="143"/>
      <c r="C36" s="144"/>
      <c r="D36" s="145"/>
      <c r="E36" s="140"/>
      <c r="F36" s="141"/>
      <c r="G36" s="142"/>
    </row>
    <row r="37" spans="1:8" s="84" customFormat="1" ht="18" customHeight="1" x14ac:dyDescent="0.2">
      <c r="A37" s="115" t="s">
        <v>150</v>
      </c>
      <c r="B37" s="140"/>
      <c r="C37" s="146"/>
      <c r="D37" s="133" t="str">
        <f>IF(D34&lt;&gt;"",(D34-D35-D36),"")</f>
        <v/>
      </c>
      <c r="E37" s="140"/>
      <c r="F37" s="141"/>
      <c r="G37" s="142"/>
    </row>
    <row r="38" spans="1:8" ht="18" customHeight="1" x14ac:dyDescent="0.25">
      <c r="A38" s="115" t="s">
        <v>64</v>
      </c>
      <c r="B38" s="35"/>
      <c r="C38" s="148" t="s">
        <v>151</v>
      </c>
      <c r="D38" s="148" t="s">
        <v>152</v>
      </c>
    </row>
    <row r="39" spans="1:8" x14ac:dyDescent="0.2">
      <c r="A39" s="112" t="s">
        <v>1155</v>
      </c>
      <c r="C39" s="246" t="str">
        <f>IF('Formulaire Canton'!C39&lt;&gt;0,'Formulaire Canton'!C39,"")</f>
        <v/>
      </c>
      <c r="D39" s="246" t="str">
        <f>IF('Formulaire Canton'!D39&lt;&gt;0,'Formulaire Canton'!D39,"")</f>
        <v/>
      </c>
    </row>
    <row r="40" spans="1:8" x14ac:dyDescent="0.2">
      <c r="A40" s="40"/>
      <c r="C40" s="69"/>
      <c r="D40" s="69"/>
    </row>
    <row r="41" spans="1:8" x14ac:dyDescent="0.2">
      <c r="A41" s="40"/>
      <c r="C41" s="69"/>
      <c r="D41" s="69"/>
    </row>
    <row r="42" spans="1:8" x14ac:dyDescent="0.2">
      <c r="A42" s="40"/>
      <c r="C42" s="69"/>
      <c r="D42" s="69"/>
    </row>
    <row r="43" spans="1:8" x14ac:dyDescent="0.2">
      <c r="A43" s="40"/>
      <c r="C43" s="69"/>
      <c r="D43" s="69"/>
    </row>
    <row r="44" spans="1:8" x14ac:dyDescent="0.2">
      <c r="A44" s="40"/>
      <c r="C44" s="69"/>
      <c r="D44" s="69"/>
    </row>
    <row r="45" spans="1:8" x14ac:dyDescent="0.2">
      <c r="A45" s="40"/>
      <c r="C45" s="69"/>
      <c r="D45" s="69"/>
    </row>
    <row r="46" spans="1:8" x14ac:dyDescent="0.2">
      <c r="A46" s="112" t="s">
        <v>65</v>
      </c>
      <c r="C46" s="278" t="str">
        <f>IF('Formulaire Canton'!C46&lt;&gt;0,'Formulaire Canton'!C46,"")</f>
        <v>Responsable ???</v>
      </c>
      <c r="D46" s="278" t="str">
        <f>IF('Formulaire Canton'!D46&lt;&gt;0,'Formulaire Canton'!D46,"")</f>
        <v>Responsable ???</v>
      </c>
    </row>
    <row r="47" spans="1:8" x14ac:dyDescent="0.2">
      <c r="A47" s="116" t="s">
        <v>1153</v>
      </c>
      <c r="B47" s="38"/>
      <c r="C47" s="279" t="str">
        <f>IF('Formulaire Canton'!C47&lt;&gt;0,'Formulaire Canton'!C47,"")</f>
        <v/>
      </c>
      <c r="D47" s="279" t="str">
        <f>IF('Formulaire Canton'!D47&lt;&gt;0,'Formulaire Canton'!D47,"")</f>
        <v/>
      </c>
    </row>
    <row r="48" spans="1:8" s="58" customFormat="1" ht="8.25" x14ac:dyDescent="0.15">
      <c r="A48" s="245" t="str">
        <f>'Formulaire Canton'!A48</f>
        <v>Procédure ???</v>
      </c>
      <c r="B48" s="57"/>
      <c r="C48" s="59"/>
      <c r="D48" s="243" t="s">
        <v>749</v>
      </c>
    </row>
    <row r="49" spans="1:4" x14ac:dyDescent="0.2">
      <c r="A49" s="114" t="s">
        <v>1154</v>
      </c>
      <c r="B49" s="37"/>
      <c r="C49" s="244" t="str">
        <f>IF('Formulaire Canton'!C49&lt;&gt;0,'Formulaire Canton'!C49,"")</f>
        <v/>
      </c>
      <c r="D49" s="293" t="str">
        <f>IF('Formulaire Canton'!D49&lt;&gt;0,'Formulaire Canton'!D49,"")</f>
        <v/>
      </c>
    </row>
    <row r="50" spans="1:4" s="84" customFormat="1" ht="39.950000000000003" customHeight="1" x14ac:dyDescent="0.2">
      <c r="A50" s="114" t="s">
        <v>154</v>
      </c>
      <c r="B50" s="114"/>
      <c r="C50" s="147" t="str">
        <f>'Formulaire Canton'!C50</f>
        <v>Signatures ???</v>
      </c>
      <c r="D50" s="290" t="str">
        <f>'Formulaire Canton'!D50</f>
        <v>Signatures ???</v>
      </c>
    </row>
    <row r="51" spans="1:4" s="84" customFormat="1" ht="39.950000000000003" customHeight="1" x14ac:dyDescent="0.2">
      <c r="A51" s="114" t="s">
        <v>155</v>
      </c>
      <c r="B51" s="114"/>
      <c r="C51" s="147" t="str">
        <f>'Formulaire Canton'!C51</f>
        <v>Signatures ???</v>
      </c>
      <c r="D51" s="290" t="str">
        <f>'Formulaire Canton'!D51</f>
        <v>Signatures ???</v>
      </c>
    </row>
  </sheetData>
  <sheetProtection algorithmName="SHA-512" hashValue="QL6r9ksTVxL2q0lqSHvLA7kZH0YOOj1C6NKzNlrGDEPF4zTk52QzpBGPp3VJpUtbwyRwhuskpikAxxzjUtRWAg==" saltValue="30BMM/FSyT/wwZ6axfh07w==" spinCount="100000" sheet="1" objects="1" scenarios="1"/>
  <mergeCells count="12">
    <mergeCell ref="C13:D13"/>
    <mergeCell ref="C14:D14"/>
    <mergeCell ref="C22:D22"/>
    <mergeCell ref="A1:B1"/>
    <mergeCell ref="C5:D5"/>
    <mergeCell ref="C8:D8"/>
    <mergeCell ref="C9:D9"/>
    <mergeCell ref="C10:D10"/>
    <mergeCell ref="C11:D11"/>
    <mergeCell ref="C12:D12"/>
    <mergeCell ref="C15:D15"/>
    <mergeCell ref="C16:D16"/>
  </mergeCells>
  <dataValidations count="1">
    <dataValidation type="list" allowBlank="1" showInputMessage="1" showErrorMessage="1" sqref="ADM33:XFD33 D33" xr:uid="{83B3F0CF-B01E-6D42-A2B7-B1BC49BB4632}">
      <formula1>$N$1:$N$4</formula1>
    </dataValidation>
  </dataValidations>
  <hyperlinks>
    <hyperlink ref="C5" location="instructions!A1" display="retour aux instructions" xr:uid="{00000000-0004-0000-0200-000000000000}"/>
    <hyperlink ref="D15" r:id="rId1" display="xxx@xx.ch" xr:uid="{00000000-0004-0000-0200-000001000000}"/>
  </hyperlinks>
  <printOptions horizontalCentered="1"/>
  <pageMargins left="0.59055118110236227" right="0.59055118110236227" top="0.59055118110236227" bottom="0.59055118110236227" header="0.51181102362204722" footer="0.51181102362204722"/>
  <pageSetup paperSize="9" scale="9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269" r:id="rId5" name="Check Box 77">
              <controlPr defaultSize="0" autoFill="0" autoLine="0" autoPict="0">
                <anchor moveWithCells="1">
                  <from>
                    <xdr:col>3</xdr:col>
                    <xdr:colOff>47625</xdr:colOff>
                    <xdr:row>2</xdr:row>
                    <xdr:rowOff>9525</xdr:rowOff>
                  </from>
                  <to>
                    <xdr:col>3</xdr:col>
                    <xdr:colOff>790575</xdr:colOff>
                    <xdr:row>2</xdr:row>
                    <xdr:rowOff>161925</xdr:rowOff>
                  </to>
                </anchor>
              </controlPr>
            </control>
          </mc:Choice>
        </mc:AlternateContent>
        <mc:AlternateContent xmlns:mc="http://schemas.openxmlformats.org/markup-compatibility/2006">
          <mc:Choice Requires="x14">
            <control shapeId="8270" r:id="rId6" name="Check Box 78">
              <controlPr defaultSize="0" autoFill="0" autoLine="0" autoPict="0">
                <anchor moveWithCells="1">
                  <from>
                    <xdr:col>2</xdr:col>
                    <xdr:colOff>9525</xdr:colOff>
                    <xdr:row>2</xdr:row>
                    <xdr:rowOff>0</xdr:rowOff>
                  </from>
                  <to>
                    <xdr:col>2</xdr:col>
                    <xdr:colOff>676275</xdr:colOff>
                    <xdr:row>2</xdr:row>
                    <xdr:rowOff>161925</xdr:rowOff>
                  </to>
                </anchor>
              </controlPr>
            </control>
          </mc:Choice>
        </mc:AlternateContent>
        <mc:AlternateContent xmlns:mc="http://schemas.openxmlformats.org/markup-compatibility/2006">
          <mc:Choice Requires="x14">
            <control shapeId="8271" r:id="rId7" name="Check Box 79">
              <controlPr defaultSize="0" autoFill="0" autoLine="0" autoPict="0">
                <anchor moveWithCells="1">
                  <from>
                    <xdr:col>3</xdr:col>
                    <xdr:colOff>733425</xdr:colOff>
                    <xdr:row>2</xdr:row>
                    <xdr:rowOff>9525</xdr:rowOff>
                  </from>
                  <to>
                    <xdr:col>3</xdr:col>
                    <xdr:colOff>1476375</xdr:colOff>
                    <xdr:row>2</xdr:row>
                    <xdr:rowOff>161925</xdr:rowOff>
                  </to>
                </anchor>
              </controlPr>
            </control>
          </mc:Choice>
        </mc:AlternateContent>
        <mc:AlternateContent xmlns:mc="http://schemas.openxmlformats.org/markup-compatibility/2006">
          <mc:Choice Requires="x14">
            <control shapeId="8272" r:id="rId8" name="Check Box 80">
              <controlPr defaultSize="0" autoFill="0" autoLine="0" autoPict="0">
                <anchor moveWithCells="1" sizeWithCells="1">
                  <from>
                    <xdr:col>3</xdr:col>
                    <xdr:colOff>885825</xdr:colOff>
                    <xdr:row>18</xdr:row>
                    <xdr:rowOff>28575</xdr:rowOff>
                  </from>
                  <to>
                    <xdr:col>7</xdr:col>
                    <xdr:colOff>28575</xdr:colOff>
                    <xdr:row>18</xdr:row>
                    <xdr:rowOff>180975</xdr:rowOff>
                  </to>
                </anchor>
              </controlPr>
            </control>
          </mc:Choice>
        </mc:AlternateContent>
        <mc:AlternateContent xmlns:mc="http://schemas.openxmlformats.org/markup-compatibility/2006">
          <mc:Choice Requires="x14">
            <control shapeId="8273" r:id="rId9" name="Check Box 81">
              <controlPr defaultSize="0" autoFill="0" autoLine="0" autoPict="0">
                <anchor moveWithCells="1" sizeWithCells="1">
                  <from>
                    <xdr:col>3</xdr:col>
                    <xdr:colOff>38100</xdr:colOff>
                    <xdr:row>18</xdr:row>
                    <xdr:rowOff>28575</xdr:rowOff>
                  </from>
                  <to>
                    <xdr:col>3</xdr:col>
                    <xdr:colOff>752475</xdr:colOff>
                    <xdr:row>18</xdr:row>
                    <xdr:rowOff>180975</xdr:rowOff>
                  </to>
                </anchor>
              </controlPr>
            </control>
          </mc:Choice>
        </mc:AlternateContent>
        <mc:AlternateContent xmlns:mc="http://schemas.openxmlformats.org/markup-compatibility/2006">
          <mc:Choice Requires="x14">
            <control shapeId="8274" r:id="rId10" name="Check Box 82">
              <controlPr defaultSize="0" autoFill="0" autoLine="0" autoPict="0">
                <anchor moveWithCells="1" sizeWithCells="1">
                  <from>
                    <xdr:col>2</xdr:col>
                    <xdr:colOff>38100</xdr:colOff>
                    <xdr:row>18</xdr:row>
                    <xdr:rowOff>28575</xdr:rowOff>
                  </from>
                  <to>
                    <xdr:col>2</xdr:col>
                    <xdr:colOff>1323975</xdr:colOff>
                    <xdr:row>18</xdr:row>
                    <xdr:rowOff>180975</xdr:rowOff>
                  </to>
                </anchor>
              </controlPr>
            </control>
          </mc:Choice>
        </mc:AlternateContent>
        <mc:AlternateContent xmlns:mc="http://schemas.openxmlformats.org/markup-compatibility/2006">
          <mc:Choice Requires="x14">
            <control shapeId="8275" r:id="rId11" name="Check Box 83">
              <controlPr defaultSize="0" autoFill="0" autoLine="0" autoPict="0">
                <anchor moveWithCells="1">
                  <from>
                    <xdr:col>2</xdr:col>
                    <xdr:colOff>28575</xdr:colOff>
                    <xdr:row>38</xdr:row>
                    <xdr:rowOff>9525</xdr:rowOff>
                  </from>
                  <to>
                    <xdr:col>2</xdr:col>
                    <xdr:colOff>609600</xdr:colOff>
                    <xdr:row>39</xdr:row>
                    <xdr:rowOff>28575</xdr:rowOff>
                  </to>
                </anchor>
              </controlPr>
            </control>
          </mc:Choice>
        </mc:AlternateContent>
        <mc:AlternateContent xmlns:mc="http://schemas.openxmlformats.org/markup-compatibility/2006">
          <mc:Choice Requires="x14">
            <control shapeId="8276" r:id="rId12" name="Check Box 84">
              <controlPr defaultSize="0" autoFill="0" autoLine="0" autoPict="0" altText="Bund">
                <anchor moveWithCells="1">
                  <from>
                    <xdr:col>3</xdr:col>
                    <xdr:colOff>38100</xdr:colOff>
                    <xdr:row>38</xdr:row>
                    <xdr:rowOff>9525</xdr:rowOff>
                  </from>
                  <to>
                    <xdr:col>3</xdr:col>
                    <xdr:colOff>600075</xdr:colOff>
                    <xdr:row>39</xdr:row>
                    <xdr:rowOff>28575</xdr:rowOff>
                  </to>
                </anchor>
              </controlPr>
            </control>
          </mc:Choice>
        </mc:AlternateContent>
        <mc:AlternateContent xmlns:mc="http://schemas.openxmlformats.org/markup-compatibility/2006">
          <mc:Choice Requires="x14">
            <control shapeId="8277" r:id="rId13" name="Check Box 85">
              <controlPr defaultSize="0" autoFill="0" autoLine="0" autoPict="0">
                <anchor moveWithCells="1">
                  <from>
                    <xdr:col>2</xdr:col>
                    <xdr:colOff>28575</xdr:colOff>
                    <xdr:row>42</xdr:row>
                    <xdr:rowOff>28575</xdr:rowOff>
                  </from>
                  <to>
                    <xdr:col>2</xdr:col>
                    <xdr:colOff>1362075</xdr:colOff>
                    <xdr:row>43</xdr:row>
                    <xdr:rowOff>47625</xdr:rowOff>
                  </to>
                </anchor>
              </controlPr>
            </control>
          </mc:Choice>
        </mc:AlternateContent>
        <mc:AlternateContent xmlns:mc="http://schemas.openxmlformats.org/markup-compatibility/2006">
          <mc:Choice Requires="x14">
            <control shapeId="8278" r:id="rId14" name="Check Box 86">
              <controlPr defaultSize="0" autoFill="0" autoLine="0" autoPict="0" altText="Bund">
                <anchor moveWithCells="1">
                  <from>
                    <xdr:col>3</xdr:col>
                    <xdr:colOff>38100</xdr:colOff>
                    <xdr:row>42</xdr:row>
                    <xdr:rowOff>9525</xdr:rowOff>
                  </from>
                  <to>
                    <xdr:col>3</xdr:col>
                    <xdr:colOff>1447800</xdr:colOff>
                    <xdr:row>43</xdr:row>
                    <xdr:rowOff>38100</xdr:rowOff>
                  </to>
                </anchor>
              </controlPr>
            </control>
          </mc:Choice>
        </mc:AlternateContent>
        <mc:AlternateContent xmlns:mc="http://schemas.openxmlformats.org/markup-compatibility/2006">
          <mc:Choice Requires="x14">
            <control shapeId="8279" r:id="rId15" name="Check Box 87">
              <controlPr defaultSize="0" autoFill="0" autoLine="0" autoPict="0">
                <anchor moveWithCells="1">
                  <from>
                    <xdr:col>2</xdr:col>
                    <xdr:colOff>28575</xdr:colOff>
                    <xdr:row>44</xdr:row>
                    <xdr:rowOff>28575</xdr:rowOff>
                  </from>
                  <to>
                    <xdr:col>2</xdr:col>
                    <xdr:colOff>1362075</xdr:colOff>
                    <xdr:row>45</xdr:row>
                    <xdr:rowOff>47625</xdr:rowOff>
                  </to>
                </anchor>
              </controlPr>
            </control>
          </mc:Choice>
        </mc:AlternateContent>
        <mc:AlternateContent xmlns:mc="http://schemas.openxmlformats.org/markup-compatibility/2006">
          <mc:Choice Requires="x14">
            <control shapeId="8280" r:id="rId16" name="Check Box 88">
              <controlPr defaultSize="0" autoFill="0" autoLine="0" autoPict="0" altText="Bund">
                <anchor moveWithCells="1">
                  <from>
                    <xdr:col>3</xdr:col>
                    <xdr:colOff>38100</xdr:colOff>
                    <xdr:row>44</xdr:row>
                    <xdr:rowOff>9525</xdr:rowOff>
                  </from>
                  <to>
                    <xdr:col>3</xdr:col>
                    <xdr:colOff>1447800</xdr:colOff>
                    <xdr:row>45</xdr:row>
                    <xdr:rowOff>38100</xdr:rowOff>
                  </to>
                </anchor>
              </controlPr>
            </control>
          </mc:Choice>
        </mc:AlternateContent>
        <mc:AlternateContent xmlns:mc="http://schemas.openxmlformats.org/markup-compatibility/2006">
          <mc:Choice Requires="x14">
            <control shapeId="8281" r:id="rId17" name="Check Box 89">
              <controlPr defaultSize="0" autoFill="0" autoLine="0" autoPict="0">
                <anchor moveWithCells="1">
                  <from>
                    <xdr:col>2</xdr:col>
                    <xdr:colOff>28575</xdr:colOff>
                    <xdr:row>43</xdr:row>
                    <xdr:rowOff>28575</xdr:rowOff>
                  </from>
                  <to>
                    <xdr:col>2</xdr:col>
                    <xdr:colOff>1362075</xdr:colOff>
                    <xdr:row>44</xdr:row>
                    <xdr:rowOff>47625</xdr:rowOff>
                  </to>
                </anchor>
              </controlPr>
            </control>
          </mc:Choice>
        </mc:AlternateContent>
        <mc:AlternateContent xmlns:mc="http://schemas.openxmlformats.org/markup-compatibility/2006">
          <mc:Choice Requires="x14">
            <control shapeId="8282" r:id="rId18" name="Check Box 90">
              <controlPr defaultSize="0" autoFill="0" autoLine="0" autoPict="0" altText="Bund">
                <anchor moveWithCells="1">
                  <from>
                    <xdr:col>3</xdr:col>
                    <xdr:colOff>38100</xdr:colOff>
                    <xdr:row>43</xdr:row>
                    <xdr:rowOff>9525</xdr:rowOff>
                  </from>
                  <to>
                    <xdr:col>3</xdr:col>
                    <xdr:colOff>1447800</xdr:colOff>
                    <xdr:row>44</xdr:row>
                    <xdr:rowOff>38100</xdr:rowOff>
                  </to>
                </anchor>
              </controlPr>
            </control>
          </mc:Choice>
        </mc:AlternateContent>
        <mc:AlternateContent xmlns:mc="http://schemas.openxmlformats.org/markup-compatibility/2006">
          <mc:Choice Requires="x14">
            <control shapeId="8283" r:id="rId19" name="Check Box 91">
              <controlPr defaultSize="0" autoFill="0" autoLine="0" autoPict="0">
                <anchor moveWithCells="1">
                  <from>
                    <xdr:col>2</xdr:col>
                    <xdr:colOff>28575</xdr:colOff>
                    <xdr:row>40</xdr:row>
                    <xdr:rowOff>9525</xdr:rowOff>
                  </from>
                  <to>
                    <xdr:col>2</xdr:col>
                    <xdr:colOff>1362075</xdr:colOff>
                    <xdr:row>41</xdr:row>
                    <xdr:rowOff>38100</xdr:rowOff>
                  </to>
                </anchor>
              </controlPr>
            </control>
          </mc:Choice>
        </mc:AlternateContent>
        <mc:AlternateContent xmlns:mc="http://schemas.openxmlformats.org/markup-compatibility/2006">
          <mc:Choice Requires="x14">
            <control shapeId="8284" r:id="rId20" name="Check Box 92">
              <controlPr defaultSize="0" autoFill="0" autoLine="0" autoPict="0" altText="Bund">
                <anchor moveWithCells="1">
                  <from>
                    <xdr:col>3</xdr:col>
                    <xdr:colOff>38100</xdr:colOff>
                    <xdr:row>41</xdr:row>
                    <xdr:rowOff>9525</xdr:rowOff>
                  </from>
                  <to>
                    <xdr:col>3</xdr:col>
                    <xdr:colOff>1447800</xdr:colOff>
                    <xdr:row>42</xdr:row>
                    <xdr:rowOff>38100</xdr:rowOff>
                  </to>
                </anchor>
              </controlPr>
            </control>
          </mc:Choice>
        </mc:AlternateContent>
        <mc:AlternateContent xmlns:mc="http://schemas.openxmlformats.org/markup-compatibility/2006">
          <mc:Choice Requires="x14">
            <control shapeId="8285" r:id="rId21" name="Check Box 93">
              <controlPr defaultSize="0" autoFill="0" autoLine="0" autoPict="0">
                <anchor moveWithCells="1">
                  <from>
                    <xdr:col>2</xdr:col>
                    <xdr:colOff>28575</xdr:colOff>
                    <xdr:row>39</xdr:row>
                    <xdr:rowOff>0</xdr:rowOff>
                  </from>
                  <to>
                    <xdr:col>2</xdr:col>
                    <xdr:colOff>1362075</xdr:colOff>
                    <xdr:row>40</xdr:row>
                    <xdr:rowOff>38100</xdr:rowOff>
                  </to>
                </anchor>
              </controlPr>
            </control>
          </mc:Choice>
        </mc:AlternateContent>
        <mc:AlternateContent xmlns:mc="http://schemas.openxmlformats.org/markup-compatibility/2006">
          <mc:Choice Requires="x14">
            <control shapeId="8286" r:id="rId22" name="Check Box 94">
              <controlPr defaultSize="0" autoFill="0" autoLine="0" autoPict="0" altText="Bund">
                <anchor moveWithCells="1">
                  <from>
                    <xdr:col>3</xdr:col>
                    <xdr:colOff>38100</xdr:colOff>
                    <xdr:row>39</xdr:row>
                    <xdr:rowOff>0</xdr:rowOff>
                  </from>
                  <to>
                    <xdr:col>3</xdr:col>
                    <xdr:colOff>1447800</xdr:colOff>
                    <xdr:row>40</xdr:row>
                    <xdr:rowOff>38100</xdr:rowOff>
                  </to>
                </anchor>
              </controlPr>
            </control>
          </mc:Choice>
        </mc:AlternateContent>
        <mc:AlternateContent xmlns:mc="http://schemas.openxmlformats.org/markup-compatibility/2006">
          <mc:Choice Requires="x14">
            <control shapeId="8287" r:id="rId23" name="Check Box 95">
              <controlPr defaultSize="0" autoFill="0" autoLine="0" autoPict="0" altText="Bund">
                <anchor moveWithCells="1">
                  <from>
                    <xdr:col>3</xdr:col>
                    <xdr:colOff>38100</xdr:colOff>
                    <xdr:row>40</xdr:row>
                    <xdr:rowOff>38100</xdr:rowOff>
                  </from>
                  <to>
                    <xdr:col>3</xdr:col>
                    <xdr:colOff>1447800</xdr:colOff>
                    <xdr:row>41</xdr:row>
                    <xdr:rowOff>9525</xdr:rowOff>
                  </to>
                </anchor>
              </controlPr>
            </control>
          </mc:Choice>
        </mc:AlternateContent>
        <mc:AlternateContent xmlns:mc="http://schemas.openxmlformats.org/markup-compatibility/2006">
          <mc:Choice Requires="x14">
            <control shapeId="8288" r:id="rId24" name="Check Box 96">
              <controlPr defaultSize="0" autoFill="0" autoLine="0" autoPict="0" altText="Bund">
                <anchor moveWithCells="1">
                  <from>
                    <xdr:col>2</xdr:col>
                    <xdr:colOff>28575</xdr:colOff>
                    <xdr:row>41</xdr:row>
                    <xdr:rowOff>9525</xdr:rowOff>
                  </from>
                  <to>
                    <xdr:col>2</xdr:col>
                    <xdr:colOff>1419225</xdr:colOff>
                    <xdr:row>42</xdr:row>
                    <xdr:rowOff>38100</xdr:rowOff>
                  </to>
                </anchor>
              </controlPr>
            </control>
          </mc:Choice>
        </mc:AlternateContent>
        <mc:AlternateContent xmlns:mc="http://schemas.openxmlformats.org/markup-compatibility/2006">
          <mc:Choice Requires="x14">
            <control shapeId="8289" r:id="rId25" name="Check Box 97">
              <controlPr defaultSize="0" autoFill="0" autoLine="0" autoPict="0">
                <anchor moveWithCells="1">
                  <from>
                    <xdr:col>3</xdr:col>
                    <xdr:colOff>47625</xdr:colOff>
                    <xdr:row>3</xdr:row>
                    <xdr:rowOff>9525</xdr:rowOff>
                  </from>
                  <to>
                    <xdr:col>3</xdr:col>
                    <xdr:colOff>790575</xdr:colOff>
                    <xdr:row>3</xdr:row>
                    <xdr:rowOff>190500</xdr:rowOff>
                  </to>
                </anchor>
              </controlPr>
            </control>
          </mc:Choice>
        </mc:AlternateContent>
        <mc:AlternateContent xmlns:mc="http://schemas.openxmlformats.org/markup-compatibility/2006">
          <mc:Choice Requires="x14">
            <control shapeId="8290" r:id="rId26" name="Check Box 98">
              <controlPr defaultSize="0" autoFill="0" autoLine="0" autoPict="0" altText="Bund">
                <anchor moveWithCells="1">
                  <from>
                    <xdr:col>2</xdr:col>
                    <xdr:colOff>866775</xdr:colOff>
                    <xdr:row>3</xdr:row>
                    <xdr:rowOff>9525</xdr:rowOff>
                  </from>
                  <to>
                    <xdr:col>3</xdr:col>
                    <xdr:colOff>0</xdr:colOff>
                    <xdr:row>3</xdr:row>
                    <xdr:rowOff>190500</xdr:rowOff>
                  </to>
                </anchor>
              </controlPr>
            </control>
          </mc:Choice>
        </mc:AlternateContent>
        <mc:AlternateContent xmlns:mc="http://schemas.openxmlformats.org/markup-compatibility/2006">
          <mc:Choice Requires="x14">
            <control shapeId="8291" r:id="rId27" name="Check Box 99">
              <controlPr defaultSize="0" autoFill="0" autoLine="0" autoPict="0">
                <anchor moveWithCells="1">
                  <from>
                    <xdr:col>2</xdr:col>
                    <xdr:colOff>9525</xdr:colOff>
                    <xdr:row>3</xdr:row>
                    <xdr:rowOff>9525</xdr:rowOff>
                  </from>
                  <to>
                    <xdr:col>2</xdr:col>
                    <xdr:colOff>838200</xdr:colOff>
                    <xdr:row>3</xdr:row>
                    <xdr:rowOff>190500</xdr:rowOff>
                  </to>
                </anchor>
              </controlPr>
            </control>
          </mc:Choice>
        </mc:AlternateContent>
        <mc:AlternateContent xmlns:mc="http://schemas.openxmlformats.org/markup-compatibility/2006">
          <mc:Choice Requires="x14">
            <control shapeId="8292" r:id="rId28" name="Check Box 100">
              <controlPr defaultSize="0" autoFill="0" autoLine="0" autoPict="0">
                <anchor moveWithCells="1">
                  <from>
                    <xdr:col>3</xdr:col>
                    <xdr:colOff>733425</xdr:colOff>
                    <xdr:row>3</xdr:row>
                    <xdr:rowOff>9525</xdr:rowOff>
                  </from>
                  <to>
                    <xdr:col>3</xdr:col>
                    <xdr:colOff>1476375</xdr:colOff>
                    <xdr:row>3</xdr:row>
                    <xdr:rowOff>190500</xdr:rowOff>
                  </to>
                </anchor>
              </controlPr>
            </control>
          </mc:Choice>
        </mc:AlternateContent>
        <mc:AlternateContent xmlns:mc="http://schemas.openxmlformats.org/markup-compatibility/2006">
          <mc:Choice Requires="x14">
            <control shapeId="8293" r:id="rId29" name="Check Box 101">
              <controlPr defaultSize="0" autoFill="0" autoLine="0" autoPict="0">
                <anchor moveWithCells="1">
                  <from>
                    <xdr:col>2</xdr:col>
                    <xdr:colOff>847725</xdr:colOff>
                    <xdr:row>2</xdr:row>
                    <xdr:rowOff>9525</xdr:rowOff>
                  </from>
                  <to>
                    <xdr:col>3</xdr:col>
                    <xdr:colOff>76200</xdr:colOff>
                    <xdr:row>2</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2000000}">
          <x14:formula1>
            <xm:f>Données!$AL$1:$AL$5</xm:f>
          </x14:formula1>
          <xm:sqref>A35:A36</xm:sqref>
        </x14:dataValidation>
        <x14:dataValidation type="list" allowBlank="1" showInputMessage="1" showErrorMessage="1" xr:uid="{00000000-0002-0000-0200-000003000000}">
          <x14:formula1>
            <xm:f>Données!$Z$1:$Z$8</xm:f>
          </x14:formula1>
          <xm:sqref>B31</xm:sqref>
        </x14:dataValidation>
        <x14:dataValidation type="list" allowBlank="1" showInputMessage="1" showErrorMessage="1" xr:uid="{00000000-0002-0000-0200-000006000000}">
          <x14:formula1>
            <xm:f>Données!$I$1:$I$11</xm:f>
          </x14:formula1>
          <xm:sqref>A1:B1</xm:sqref>
        </x14:dataValidation>
        <x14:dataValidation type="list" allowBlank="1" showInputMessage="1" showErrorMessage="1" xr:uid="{00000000-0002-0000-0200-000007000000}">
          <x14:formula1>
            <xm:f>Données!$Y$1:$Y$155</xm:f>
          </x14:formula1>
          <xm:sqref>C23:D26</xm:sqref>
        </x14:dataValidation>
        <x14:dataValidation type="list" allowBlank="1" showInputMessage="1" showErrorMessage="1" xr:uid="{CAD7CB83-400C-7343-8F63-031D1B35BA0C}">
          <x14:formula1>
            <xm:f>Données!$AU$1:$AU$11</xm:f>
          </x14:formula1>
          <xm:sqref>D48</xm:sqref>
        </x14:dataValidation>
        <x14:dataValidation type="list" allowBlank="1" showInputMessage="1" showErrorMessage="1" xr:uid="{A8A64BFD-5A8B-224F-A916-B6402AD858D6}">
          <x14:formula1>
            <xm:f>Données!$AD$1:$AD$4</xm:f>
          </x14:formula1>
          <xm:sqref>B32</xm:sqref>
        </x14:dataValidation>
        <x14:dataValidation type="list" allowBlank="1" showInputMessage="1" showErrorMessage="1" xr:uid="{710AEF60-0754-E948-8609-406597A54095}">
          <x14:formula1>
            <xm:f>Données!$AH$1:$AH$7</xm:f>
          </x14:formula1>
          <xm:sqref>B33</xm:sqref>
        </x14:dataValidation>
        <x14:dataValidation type="list" allowBlank="1" showInputMessage="1" showErrorMessage="1" xr:uid="{BB3AE895-65C8-8B44-B3ED-B5A5EB17F3AD}">
          <x14:formula1>
            <xm:f>Données!$AF$1:$AF$4</xm:f>
          </x14:formula1>
          <xm:sqref>A33</xm:sqref>
        </x14:dataValidation>
        <x14:dataValidation type="list" allowBlank="1" showInputMessage="1" showErrorMessage="1" xr:uid="{ECD24DF2-9BB0-5F42-A752-609E1E8EDAF1}">
          <x14:formula1>
            <xm:f>Données!$AB$1:$AB$5</xm:f>
          </x14:formula1>
          <xm:sqref>A32</xm:sqref>
        </x14:dataValidation>
        <x14:dataValidation type="list" allowBlank="1" showInputMessage="1" showErrorMessage="1" xr:uid="{7B96C034-0C31-0C40-A38C-31C5584EE6EB}">
          <x14:formula1>
            <xm:f>Données!$AJ$1:$AJ$5</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A1:AR18"/>
  <sheetViews>
    <sheetView workbookViewId="0">
      <selection activeCell="F40" sqref="F40"/>
    </sheetView>
  </sheetViews>
  <sheetFormatPr baseColWidth="10" defaultRowHeight="12.75" x14ac:dyDescent="0.2"/>
  <cols>
    <col min="1" max="1" width="14.42578125" bestFit="1" customWidth="1"/>
    <col min="2" max="2" width="15.42578125" bestFit="1" customWidth="1"/>
    <col min="3" max="4" width="17.85546875" bestFit="1" customWidth="1"/>
    <col min="5" max="5" width="13" bestFit="1" customWidth="1"/>
    <col min="10" max="10" width="19.140625" bestFit="1" customWidth="1"/>
    <col min="17" max="17" width="11" bestFit="1" customWidth="1"/>
    <col min="31" max="31" width="13.5703125" bestFit="1" customWidth="1"/>
    <col min="35" max="35" width="13.85546875" bestFit="1" customWidth="1"/>
    <col min="37" max="37" width="17" bestFit="1" customWidth="1"/>
    <col min="42" max="42" width="13.85546875" bestFit="1" customWidth="1"/>
    <col min="43" max="43" width="15.42578125" bestFit="1" customWidth="1"/>
    <col min="44" max="44" width="10.42578125" bestFit="1" customWidth="1"/>
  </cols>
  <sheetData>
    <row r="1" spans="1:44" s="151" customFormat="1" ht="18.75" thickBot="1" x14ac:dyDescent="0.25">
      <c r="A1" s="351" t="s">
        <v>751</v>
      </c>
      <c r="B1" s="360"/>
      <c r="C1" s="360"/>
      <c r="D1" s="360"/>
      <c r="E1" s="360"/>
      <c r="F1" s="360"/>
      <c r="G1" s="360"/>
      <c r="H1" s="360"/>
      <c r="I1" s="360"/>
      <c r="J1" s="360"/>
      <c r="K1" s="360"/>
      <c r="L1" s="360"/>
      <c r="M1" s="360"/>
      <c r="N1" s="360"/>
      <c r="O1" s="360"/>
      <c r="P1" s="360"/>
      <c r="Q1" s="360"/>
      <c r="R1" s="360"/>
      <c r="S1" s="360"/>
      <c r="T1" s="360"/>
      <c r="U1" s="361"/>
      <c r="V1" s="351" t="s">
        <v>740</v>
      </c>
      <c r="W1" s="360"/>
      <c r="X1" s="360"/>
      <c r="Y1" s="360"/>
      <c r="Z1" s="360"/>
      <c r="AA1" s="360"/>
      <c r="AB1" s="360"/>
      <c r="AC1" s="360"/>
      <c r="AD1" s="360"/>
      <c r="AE1" s="360"/>
      <c r="AF1" s="360"/>
      <c r="AG1" s="360"/>
      <c r="AH1" s="360"/>
      <c r="AI1" s="361"/>
      <c r="AJ1" s="351" t="s">
        <v>741</v>
      </c>
      <c r="AK1" s="352"/>
      <c r="AL1" s="352"/>
      <c r="AM1" s="352"/>
      <c r="AN1" s="352"/>
      <c r="AO1" s="352"/>
      <c r="AP1" s="352"/>
      <c r="AQ1" s="353"/>
      <c r="AR1" s="181"/>
    </row>
    <row r="2" spans="1:44" s="159" customFormat="1" ht="90" customHeight="1" x14ac:dyDescent="0.2">
      <c r="A2" s="169" t="s">
        <v>695</v>
      </c>
      <c r="B2" s="172" t="s">
        <v>696</v>
      </c>
      <c r="C2" s="169" t="s">
        <v>687</v>
      </c>
      <c r="D2" s="169" t="s">
        <v>697</v>
      </c>
      <c r="E2" s="169" t="s">
        <v>688</v>
      </c>
      <c r="F2" s="173" t="s">
        <v>742</v>
      </c>
      <c r="G2" s="173" t="s">
        <v>743</v>
      </c>
      <c r="H2" s="173" t="s">
        <v>744</v>
      </c>
      <c r="I2" s="174" t="s">
        <v>720</v>
      </c>
      <c r="J2" s="173" t="s">
        <v>721</v>
      </c>
      <c r="K2" s="173" t="s">
        <v>722</v>
      </c>
      <c r="L2" s="173" t="s">
        <v>723</v>
      </c>
      <c r="M2" s="173" t="s">
        <v>724</v>
      </c>
      <c r="N2" s="173" t="s">
        <v>725</v>
      </c>
      <c r="O2" s="173" t="s">
        <v>726</v>
      </c>
      <c r="P2" s="175" t="s">
        <v>728</v>
      </c>
      <c r="Q2" s="176" t="s">
        <v>729</v>
      </c>
      <c r="R2" s="177" t="s">
        <v>730</v>
      </c>
      <c r="S2" s="178" t="s">
        <v>731</v>
      </c>
      <c r="T2" s="178" t="s">
        <v>732</v>
      </c>
      <c r="U2" s="179" t="s">
        <v>733</v>
      </c>
      <c r="V2" s="169" t="s">
        <v>698</v>
      </c>
      <c r="W2" s="169" t="s">
        <v>699</v>
      </c>
      <c r="X2" s="169" t="s">
        <v>689</v>
      </c>
      <c r="Y2" s="169"/>
      <c r="Z2" s="169" t="s">
        <v>700</v>
      </c>
      <c r="AA2" s="169" t="s">
        <v>701</v>
      </c>
      <c r="AB2" s="170" t="s">
        <v>702</v>
      </c>
      <c r="AC2" s="169" t="s">
        <v>703</v>
      </c>
      <c r="AD2" s="169" t="s">
        <v>704</v>
      </c>
      <c r="AE2" s="169" t="s">
        <v>705</v>
      </c>
      <c r="AF2" s="169" t="s">
        <v>706</v>
      </c>
      <c r="AG2" s="169" t="s">
        <v>707</v>
      </c>
      <c r="AH2" s="169" t="s">
        <v>708</v>
      </c>
      <c r="AI2" s="171" t="s">
        <v>709</v>
      </c>
      <c r="AJ2" s="169" t="s">
        <v>710</v>
      </c>
      <c r="AK2" s="169" t="s">
        <v>711</v>
      </c>
      <c r="AL2" s="169" t="s">
        <v>712</v>
      </c>
      <c r="AM2" s="169" t="s">
        <v>713</v>
      </c>
      <c r="AN2" s="169" t="s">
        <v>714</v>
      </c>
      <c r="AO2" s="169" t="s">
        <v>715</v>
      </c>
      <c r="AP2" s="169" t="s">
        <v>716</v>
      </c>
      <c r="AQ2" s="169" t="s">
        <v>717</v>
      </c>
    </row>
    <row r="3" spans="1:44" ht="13.5" thickBot="1" x14ac:dyDescent="0.25">
      <c r="A3" t="str">
        <f>'Formulaire Canton'!$C$1</f>
        <v>AAAA-000-C</v>
      </c>
      <c r="B3" s="167"/>
      <c r="C3" s="84" t="str">
        <f>'Formulaire Canton'!$C$46</f>
        <v>Responsable ???</v>
      </c>
      <c r="D3" t="str">
        <f>'Formulaire Canton'!$A$1</f>
        <v>SUBVENTIONS CANT ???</v>
      </c>
      <c r="E3" t="str">
        <f>'Formulaire Canton'!$A$48</f>
        <v>Procédure ???</v>
      </c>
      <c r="F3">
        <f>Tableau!$C$6</f>
        <v>0</v>
      </c>
      <c r="G3" t="str">
        <f>'Formulaire Canton'!$C$28</f>
        <v/>
      </c>
      <c r="H3" s="168"/>
      <c r="I3" t="str">
        <f>'Formulaire Canton'!$B$30</f>
        <v/>
      </c>
      <c r="J3" t="str">
        <f>Tableau!$C$7</f>
        <v>Subventionnables ???</v>
      </c>
      <c r="L3" s="168"/>
      <c r="M3" t="str">
        <f>'Formulaire Canton'!$B$34</f>
        <v/>
      </c>
      <c r="O3" s="168"/>
      <c r="P3" t="str">
        <f>'Formulaire Canton'!$D$48</f>
        <v>Compte SC ???</v>
      </c>
      <c r="Q3" s="168"/>
      <c r="R3" s="168"/>
      <c r="S3">
        <f>'Formulaire Canton'!$C$39</f>
        <v>0</v>
      </c>
      <c r="U3" s="167"/>
      <c r="V3">
        <f>'Formulaire Canton'!$C$7</f>
        <v>0</v>
      </c>
      <c r="W3" t="str">
        <f>'Formulaire Canton'!$B$8</f>
        <v>District ???</v>
      </c>
      <c r="X3">
        <f>'Formulaire Canton'!$C$8</f>
        <v>0</v>
      </c>
      <c r="Z3">
        <f>'Formulaire Canton'!$B$9</f>
        <v>1000</v>
      </c>
      <c r="AA3">
        <f>'Formulaire Canton'!$C$9</f>
        <v>0</v>
      </c>
      <c r="AB3" t="str">
        <f>'Formulaire Canton'!$D$7</f>
        <v>Objet ???</v>
      </c>
      <c r="AC3" t="str">
        <f>'Formulaire Canton'!C15</f>
        <v>+00 00 000 00 00</v>
      </c>
      <c r="AD3" t="str">
        <f>'Formulaire Canton'!$D$18</f>
        <v>Importance ???</v>
      </c>
      <c r="AE3" t="str">
        <f>'Formulaire Canton'!$C$20</f>
        <v>Site ???</v>
      </c>
      <c r="AF3" t="str">
        <f>'Formulaire Canton'!$D$20</f>
        <v>Périmètre ???</v>
      </c>
      <c r="AG3" t="str">
        <f>'Formulaire Canton'!$C$21</f>
        <v>PAL ???</v>
      </c>
      <c r="AH3" t="str">
        <f>'Formulaire Canton'!$C$22</f>
        <v>Intervention ???</v>
      </c>
      <c r="AI3" t="str">
        <f>'Formulaire Canton'!$C$23</f>
        <v>Travaux ???</v>
      </c>
      <c r="AJ3" t="str">
        <f>'Formulaire Canton'!$B$12</f>
        <v>Type requérant ???</v>
      </c>
      <c r="AK3">
        <f>'Formulaire Canton'!$C$12</f>
        <v>0</v>
      </c>
      <c r="AL3">
        <f>'Formulaire Canton'!$D$12</f>
        <v>0</v>
      </c>
      <c r="AM3">
        <f>'Formulaire Canton'!$C$13</f>
        <v>0</v>
      </c>
      <c r="AN3">
        <f>'Formulaire Canton'!$B$14</f>
        <v>1000</v>
      </c>
      <c r="AO3" s="84">
        <f>'Formulaire Canton'!$C$14</f>
        <v>0</v>
      </c>
      <c r="AP3" t="str">
        <f>'Formulaire Canton'!$C$15</f>
        <v>+00 00 000 00 00</v>
      </c>
      <c r="AQ3">
        <f>'Formulaire Canton'!$D$15</f>
        <v>0</v>
      </c>
    </row>
    <row r="4" spans="1:44" s="151" customFormat="1" ht="18.75" thickBot="1" x14ac:dyDescent="0.25">
      <c r="A4" s="351" t="s">
        <v>752</v>
      </c>
      <c r="B4" s="360"/>
      <c r="C4" s="360"/>
      <c r="D4" s="360"/>
      <c r="E4" s="360"/>
      <c r="F4" s="360"/>
      <c r="G4" s="360"/>
      <c r="H4" s="360"/>
      <c r="I4" s="360"/>
      <c r="J4" s="360"/>
      <c r="K4" s="360"/>
      <c r="L4" s="360"/>
      <c r="M4" s="360"/>
      <c r="N4" s="360"/>
      <c r="O4" s="360"/>
      <c r="P4" s="360"/>
      <c r="Q4" s="360"/>
      <c r="R4" s="360"/>
      <c r="S4" s="360"/>
      <c r="T4" s="360"/>
      <c r="U4" s="361"/>
      <c r="V4" s="351" t="s">
        <v>740</v>
      </c>
      <c r="W4" s="360"/>
      <c r="X4" s="360"/>
      <c r="Y4" s="360"/>
      <c r="Z4" s="360"/>
      <c r="AA4" s="360"/>
      <c r="AB4" s="360"/>
      <c r="AC4" s="360"/>
      <c r="AD4" s="360"/>
      <c r="AE4" s="360"/>
      <c r="AF4" s="360"/>
      <c r="AG4" s="360"/>
      <c r="AH4" s="360"/>
      <c r="AI4" s="361"/>
      <c r="AJ4" s="351" t="s">
        <v>741</v>
      </c>
      <c r="AK4" s="352"/>
      <c r="AL4" s="352"/>
      <c r="AM4" s="352"/>
      <c r="AN4" s="352"/>
      <c r="AO4" s="352"/>
      <c r="AP4" s="352"/>
      <c r="AQ4" s="353"/>
      <c r="AR4" s="181"/>
    </row>
    <row r="5" spans="1:44" s="159" customFormat="1" ht="90" customHeight="1" x14ac:dyDescent="0.2">
      <c r="A5" s="169" t="s">
        <v>695</v>
      </c>
      <c r="B5" s="172" t="s">
        <v>696</v>
      </c>
      <c r="C5" s="169" t="s">
        <v>687</v>
      </c>
      <c r="D5" s="169" t="s">
        <v>697</v>
      </c>
      <c r="E5" s="169" t="s">
        <v>688</v>
      </c>
      <c r="F5" s="173" t="s">
        <v>742</v>
      </c>
      <c r="G5" s="173" t="s">
        <v>743</v>
      </c>
      <c r="H5" s="173" t="s">
        <v>744</v>
      </c>
      <c r="I5" s="174" t="s">
        <v>720</v>
      </c>
      <c r="J5" s="173" t="s">
        <v>721</v>
      </c>
      <c r="K5" s="173" t="s">
        <v>722</v>
      </c>
      <c r="L5" s="173" t="s">
        <v>723</v>
      </c>
      <c r="M5" s="173" t="s">
        <v>724</v>
      </c>
      <c r="N5" s="173" t="s">
        <v>725</v>
      </c>
      <c r="O5" s="173" t="s">
        <v>726</v>
      </c>
      <c r="P5" s="175" t="s">
        <v>728</v>
      </c>
      <c r="Q5" s="176" t="s">
        <v>729</v>
      </c>
      <c r="R5" s="177" t="s">
        <v>730</v>
      </c>
      <c r="S5" s="178" t="s">
        <v>731</v>
      </c>
      <c r="T5" s="178" t="s">
        <v>732</v>
      </c>
      <c r="U5" s="179" t="s">
        <v>733</v>
      </c>
      <c r="V5" s="169" t="s">
        <v>698</v>
      </c>
      <c r="W5" s="169" t="s">
        <v>699</v>
      </c>
      <c r="X5" s="169" t="s">
        <v>689</v>
      </c>
      <c r="Y5" s="169"/>
      <c r="Z5" s="169" t="s">
        <v>700</v>
      </c>
      <c r="AA5" s="169" t="s">
        <v>701</v>
      </c>
      <c r="AB5" s="170" t="s">
        <v>702</v>
      </c>
      <c r="AC5" s="169" t="s">
        <v>703</v>
      </c>
      <c r="AD5" s="169" t="s">
        <v>704</v>
      </c>
      <c r="AE5" s="169" t="s">
        <v>705</v>
      </c>
      <c r="AF5" s="169" t="s">
        <v>706</v>
      </c>
      <c r="AG5" s="169" t="s">
        <v>707</v>
      </c>
      <c r="AH5" s="169" t="s">
        <v>708</v>
      </c>
      <c r="AI5" s="171" t="s">
        <v>709</v>
      </c>
      <c r="AJ5" s="169" t="s">
        <v>710</v>
      </c>
      <c r="AK5" s="169" t="s">
        <v>711</v>
      </c>
      <c r="AL5" s="169" t="s">
        <v>712</v>
      </c>
      <c r="AM5" s="169" t="s">
        <v>713</v>
      </c>
      <c r="AN5" s="169" t="s">
        <v>714</v>
      </c>
      <c r="AO5" s="169" t="s">
        <v>715</v>
      </c>
      <c r="AP5" s="169" t="s">
        <v>716</v>
      </c>
      <c r="AQ5" s="169" t="s">
        <v>717</v>
      </c>
    </row>
    <row r="6" spans="1:44" ht="13.5" thickBot="1" x14ac:dyDescent="0.25">
      <c r="A6" t="str">
        <f>'Formulaire Canton'!$C$1</f>
        <v>AAAA-000-C</v>
      </c>
      <c r="B6" s="167"/>
      <c r="C6" s="84" t="str">
        <f>'Formulaire Canton'!$C$46</f>
        <v>Responsable ???</v>
      </c>
      <c r="D6" t="str">
        <f>'Formulaire Canton'!$A$1</f>
        <v>SUBVENTIONS CANT ???</v>
      </c>
      <c r="E6" t="str">
        <f>'Formulaire Canton'!$A$48</f>
        <v>Procédure ???</v>
      </c>
      <c r="F6">
        <f>Tableau!$C$6</f>
        <v>0</v>
      </c>
      <c r="G6" t="str">
        <f>'Formulaire Canton'!$C$28</f>
        <v/>
      </c>
      <c r="H6" s="168"/>
      <c r="I6" t="str">
        <f>'Formulaire Canton'!$B$30</f>
        <v/>
      </c>
      <c r="J6" t="str">
        <f>Tableau!$C$7</f>
        <v>Subventionnables ???</v>
      </c>
      <c r="K6" t="str">
        <f>'Formulaire Canton'!$C$29</f>
        <v/>
      </c>
      <c r="L6" s="168"/>
      <c r="M6" t="str">
        <f>'Formulaire Canton'!$B$34</f>
        <v/>
      </c>
      <c r="N6" t="str">
        <f>'Formulaire Canton'!$C$34</f>
        <v/>
      </c>
      <c r="O6" s="168"/>
      <c r="P6" t="str">
        <f>'Formulaire Canton'!$D$48</f>
        <v>Compte SC ???</v>
      </c>
      <c r="Q6" s="168"/>
      <c r="R6" s="168"/>
      <c r="S6">
        <f>'Formulaire Canton'!$C$39</f>
        <v>0</v>
      </c>
      <c r="T6">
        <f>'Formulaire Canton'!$C$49</f>
        <v>0</v>
      </c>
      <c r="U6" s="167"/>
      <c r="V6">
        <f>'Formulaire Canton'!$C$7</f>
        <v>0</v>
      </c>
      <c r="W6" t="str">
        <f>'Formulaire Canton'!$B$8</f>
        <v>District ???</v>
      </c>
      <c r="X6">
        <f>'Formulaire Canton'!$C$8</f>
        <v>0</v>
      </c>
      <c r="Z6">
        <f>'Formulaire Canton'!$B$9</f>
        <v>1000</v>
      </c>
      <c r="AA6">
        <f>'Formulaire Canton'!$C$9</f>
        <v>0</v>
      </c>
      <c r="AB6" t="str">
        <f>'Formulaire Canton'!$D$7</f>
        <v>Objet ???</v>
      </c>
      <c r="AC6" t="str">
        <f>'Formulaire Canton'!C18</f>
        <v>VAL ???</v>
      </c>
      <c r="AD6" t="str">
        <f>'Formulaire Canton'!$D$18</f>
        <v>Importance ???</v>
      </c>
      <c r="AE6" t="str">
        <f>'Formulaire Canton'!$C$20</f>
        <v>Site ???</v>
      </c>
      <c r="AF6" t="str">
        <f>'Formulaire Canton'!$D$20</f>
        <v>Périmètre ???</v>
      </c>
      <c r="AG6" t="str">
        <f>'Formulaire Canton'!$C$21</f>
        <v>PAL ???</v>
      </c>
      <c r="AH6" t="str">
        <f>'Formulaire Canton'!$C$22</f>
        <v>Intervention ???</v>
      </c>
      <c r="AI6" t="str">
        <f>'Formulaire Canton'!$C$23</f>
        <v>Travaux ???</v>
      </c>
      <c r="AJ6" t="str">
        <f>'Formulaire Canton'!$B$12</f>
        <v>Type requérant ???</v>
      </c>
      <c r="AK6">
        <f>'Formulaire Canton'!$C$12</f>
        <v>0</v>
      </c>
      <c r="AL6">
        <f>'Formulaire Canton'!$D$12</f>
        <v>0</v>
      </c>
      <c r="AM6">
        <f>'Formulaire Canton'!$C$13</f>
        <v>0</v>
      </c>
      <c r="AN6">
        <f>'Formulaire Canton'!$B$14</f>
        <v>1000</v>
      </c>
      <c r="AO6" s="84">
        <f>'Formulaire Canton'!$C$14</f>
        <v>0</v>
      </c>
      <c r="AP6" t="str">
        <f>'Formulaire Canton'!$C$15</f>
        <v>+00 00 000 00 00</v>
      </c>
      <c r="AQ6">
        <f>'Formulaire Canton'!$D$15</f>
        <v>0</v>
      </c>
    </row>
    <row r="7" spans="1:44" s="160" customFormat="1" ht="18.75" thickBot="1" x14ac:dyDescent="0.3">
      <c r="A7" s="354" t="s">
        <v>753</v>
      </c>
      <c r="B7" s="355"/>
      <c r="C7" s="355"/>
      <c r="D7" s="355"/>
      <c r="E7" s="355"/>
      <c r="F7" s="355"/>
      <c r="G7" s="355"/>
      <c r="H7" s="355"/>
      <c r="I7" s="355"/>
      <c r="J7" s="355"/>
      <c r="K7" s="355"/>
      <c r="L7" s="355"/>
      <c r="M7" s="355"/>
      <c r="N7" s="355"/>
      <c r="O7" s="355"/>
      <c r="P7" s="355"/>
      <c r="Q7" s="356"/>
      <c r="R7" s="357" t="s">
        <v>740</v>
      </c>
      <c r="S7" s="358"/>
      <c r="T7" s="358"/>
      <c r="U7" s="359"/>
      <c r="V7" s="357" t="s">
        <v>741</v>
      </c>
      <c r="W7" s="358"/>
      <c r="X7" s="358"/>
      <c r="Y7" s="358"/>
      <c r="Z7" s="358"/>
      <c r="AA7" s="358"/>
      <c r="AB7" s="358"/>
      <c r="AC7" s="358"/>
      <c r="AD7" s="359"/>
    </row>
    <row r="8" spans="1:44" s="159" customFormat="1" ht="90" customHeight="1" x14ac:dyDescent="0.2">
      <c r="A8" s="169" t="s">
        <v>695</v>
      </c>
      <c r="B8" s="169" t="s">
        <v>687</v>
      </c>
      <c r="C8" s="169" t="s">
        <v>697</v>
      </c>
      <c r="D8" s="169" t="s">
        <v>745</v>
      </c>
      <c r="E8" s="177" t="s">
        <v>744</v>
      </c>
      <c r="F8" s="174" t="s">
        <v>720</v>
      </c>
      <c r="G8" s="173" t="s">
        <v>723</v>
      </c>
      <c r="H8" s="173" t="s">
        <v>726</v>
      </c>
      <c r="I8" s="175" t="s">
        <v>727</v>
      </c>
      <c r="J8" s="175" t="s">
        <v>728</v>
      </c>
      <c r="K8" s="176" t="s">
        <v>729</v>
      </c>
      <c r="L8" s="178" t="s">
        <v>734</v>
      </c>
      <c r="M8" s="178" t="s">
        <v>735</v>
      </c>
      <c r="N8" s="178" t="s">
        <v>736</v>
      </c>
      <c r="O8" s="178" t="s">
        <v>737</v>
      </c>
      <c r="P8" s="178" t="s">
        <v>738</v>
      </c>
      <c r="Q8" s="180" t="s">
        <v>739</v>
      </c>
      <c r="R8" s="152" t="s">
        <v>698</v>
      </c>
      <c r="S8" s="152" t="s">
        <v>689</v>
      </c>
      <c r="T8" s="152" t="s">
        <v>700</v>
      </c>
      <c r="U8" s="152" t="s">
        <v>701</v>
      </c>
      <c r="V8" s="152" t="s">
        <v>711</v>
      </c>
      <c r="W8" s="152" t="s">
        <v>712</v>
      </c>
      <c r="X8" s="152" t="s">
        <v>713</v>
      </c>
      <c r="Y8" s="152" t="s">
        <v>714</v>
      </c>
      <c r="Z8" s="152" t="s">
        <v>715</v>
      </c>
      <c r="AA8" s="152" t="s">
        <v>716</v>
      </c>
      <c r="AB8" s="152" t="s">
        <v>717</v>
      </c>
      <c r="AC8" s="152" t="s">
        <v>718</v>
      </c>
      <c r="AD8" s="152" t="s">
        <v>719</v>
      </c>
    </row>
    <row r="9" spans="1:44" ht="13.5" thickBot="1" x14ac:dyDescent="0.25">
      <c r="A9" t="str">
        <f>'Formulaire Canton'!$C$1</f>
        <v>AAAA-000-C</v>
      </c>
      <c r="B9" s="163" t="str">
        <f>'Formulaire Canton'!$D$46</f>
        <v>Responsable ???</v>
      </c>
      <c r="C9" s="168"/>
      <c r="D9" t="str">
        <f>'Formulaire Canton'!$D$27</f>
        <v>PAIEMENT ???</v>
      </c>
      <c r="E9" s="165" t="str">
        <f>'Formulaire Canton'!$D$28</f>
        <v/>
      </c>
      <c r="F9" s="168"/>
      <c r="G9" s="165" t="str">
        <f>'Formulaire Canton'!$D$29</f>
        <v/>
      </c>
      <c r="H9" s="165" t="str">
        <f>'Formulaire Canton'!$D$37</f>
        <v/>
      </c>
      <c r="I9" s="167"/>
      <c r="J9" s="168"/>
      <c r="K9" s="168"/>
      <c r="L9" s="162">
        <f>'Formulaire Canton'!$D$39</f>
        <v>0</v>
      </c>
      <c r="M9">
        <f>'Formulaire Canton'!$D$49</f>
        <v>0</v>
      </c>
      <c r="N9" s="167"/>
      <c r="O9" s="167"/>
      <c r="P9" s="167"/>
      <c r="Q9" s="167"/>
      <c r="R9" s="168"/>
      <c r="S9" s="168"/>
      <c r="T9" s="168"/>
      <c r="U9" s="168"/>
      <c r="V9" s="168"/>
      <c r="W9" s="168"/>
      <c r="X9" s="168"/>
      <c r="Y9" s="168"/>
      <c r="Z9" s="168"/>
      <c r="AA9" s="168"/>
      <c r="AB9" s="168"/>
      <c r="AC9" s="163" t="str">
        <f>'Formulaire Canton'!$C$16</f>
        <v>xxx@xx.ch</v>
      </c>
      <c r="AD9" s="163">
        <f>'Formulaire Canton'!$D$16</f>
        <v>0</v>
      </c>
      <c r="AP9" s="84"/>
    </row>
    <row r="10" spans="1:44" s="151" customFormat="1" ht="18.75" thickBot="1" x14ac:dyDescent="0.25">
      <c r="A10" s="351" t="s">
        <v>754</v>
      </c>
      <c r="B10" s="360"/>
      <c r="C10" s="360"/>
      <c r="D10" s="360"/>
      <c r="E10" s="360"/>
      <c r="F10" s="360"/>
      <c r="G10" s="360"/>
      <c r="H10" s="360"/>
      <c r="I10" s="360"/>
      <c r="J10" s="360"/>
      <c r="K10" s="360"/>
      <c r="L10" s="360"/>
      <c r="M10" s="360"/>
      <c r="N10" s="360"/>
      <c r="O10" s="360"/>
      <c r="P10" s="360"/>
      <c r="Q10" s="360"/>
      <c r="R10" s="360"/>
      <c r="S10" s="360"/>
      <c r="T10" s="360"/>
      <c r="U10" s="361"/>
      <c r="V10" s="351" t="s">
        <v>740</v>
      </c>
      <c r="W10" s="360"/>
      <c r="X10" s="360"/>
      <c r="Y10" s="360"/>
      <c r="Z10" s="360"/>
      <c r="AA10" s="360"/>
      <c r="AB10" s="360"/>
      <c r="AC10" s="360"/>
      <c r="AD10" s="360"/>
      <c r="AE10" s="360"/>
      <c r="AF10" s="360"/>
      <c r="AG10" s="360"/>
      <c r="AH10" s="360"/>
      <c r="AI10" s="361"/>
      <c r="AJ10" s="351" t="s">
        <v>741</v>
      </c>
      <c r="AK10" s="352"/>
      <c r="AL10" s="352"/>
      <c r="AM10" s="352"/>
      <c r="AN10" s="352"/>
      <c r="AO10" s="352"/>
      <c r="AP10" s="352"/>
      <c r="AQ10" s="353"/>
      <c r="AR10" s="181"/>
    </row>
    <row r="11" spans="1:44" s="159" customFormat="1" ht="90" customHeight="1" x14ac:dyDescent="0.2">
      <c r="A11" s="169" t="s">
        <v>695</v>
      </c>
      <c r="B11" s="172" t="s">
        <v>696</v>
      </c>
      <c r="C11" s="169" t="s">
        <v>687</v>
      </c>
      <c r="D11" s="169" t="s">
        <v>697</v>
      </c>
      <c r="E11" s="169" t="s">
        <v>688</v>
      </c>
      <c r="F11" s="173" t="s">
        <v>742</v>
      </c>
      <c r="G11" s="173" t="s">
        <v>743</v>
      </c>
      <c r="H11" s="173" t="s">
        <v>744</v>
      </c>
      <c r="I11" s="174" t="s">
        <v>720</v>
      </c>
      <c r="J11" s="173" t="s">
        <v>721</v>
      </c>
      <c r="K11" s="173" t="s">
        <v>722</v>
      </c>
      <c r="L11" s="173" t="s">
        <v>723</v>
      </c>
      <c r="M11" s="173" t="s">
        <v>724</v>
      </c>
      <c r="N11" s="173" t="s">
        <v>725</v>
      </c>
      <c r="O11" s="173" t="s">
        <v>726</v>
      </c>
      <c r="P11" s="175" t="s">
        <v>728</v>
      </c>
      <c r="Q11" s="176" t="s">
        <v>729</v>
      </c>
      <c r="R11" s="177" t="s">
        <v>730</v>
      </c>
      <c r="S11" s="178" t="s">
        <v>731</v>
      </c>
      <c r="T11" s="178" t="s">
        <v>732</v>
      </c>
      <c r="U11" s="179" t="s">
        <v>733</v>
      </c>
      <c r="V11" s="169" t="s">
        <v>698</v>
      </c>
      <c r="W11" s="169" t="s">
        <v>699</v>
      </c>
      <c r="X11" s="169" t="s">
        <v>689</v>
      </c>
      <c r="Y11" s="169"/>
      <c r="Z11" s="169" t="s">
        <v>700</v>
      </c>
      <c r="AA11" s="169" t="s">
        <v>701</v>
      </c>
      <c r="AB11" s="170" t="s">
        <v>702</v>
      </c>
      <c r="AC11" s="169" t="s">
        <v>703</v>
      </c>
      <c r="AD11" s="169" t="s">
        <v>704</v>
      </c>
      <c r="AE11" s="169" t="s">
        <v>705</v>
      </c>
      <c r="AF11" s="169" t="s">
        <v>706</v>
      </c>
      <c r="AG11" s="169" t="s">
        <v>707</v>
      </c>
      <c r="AH11" s="169" t="s">
        <v>708</v>
      </c>
      <c r="AI11" s="171" t="s">
        <v>709</v>
      </c>
      <c r="AJ11" s="169" t="s">
        <v>710</v>
      </c>
      <c r="AK11" s="169" t="s">
        <v>711</v>
      </c>
      <c r="AL11" s="169" t="s">
        <v>712</v>
      </c>
      <c r="AM11" s="169" t="s">
        <v>713</v>
      </c>
      <c r="AN11" s="169" t="s">
        <v>714</v>
      </c>
      <c r="AO11" s="169" t="s">
        <v>715</v>
      </c>
      <c r="AP11" s="169" t="s">
        <v>716</v>
      </c>
      <c r="AQ11" s="169" t="s">
        <v>717</v>
      </c>
    </row>
    <row r="12" spans="1:44" ht="13.5" thickBot="1" x14ac:dyDescent="0.25">
      <c r="A12" s="162" t="str">
        <f>'Formulaire Confédération'!$C$1</f>
        <v>AAAA-000-F</v>
      </c>
      <c r="B12" s="167"/>
      <c r="C12" s="164" t="str">
        <f>'Formulaire Confédération'!$C$46</f>
        <v>Responsable ???</v>
      </c>
      <c r="D12" t="str">
        <f>'Formulaire Confédération'!$A$1</f>
        <v>SUBVENTIONS FED ???</v>
      </c>
      <c r="E12" t="str">
        <f>'Formulaire Confédération'!$A$48</f>
        <v>Procédure ???</v>
      </c>
      <c r="F12">
        <f>Tableau!$C$6</f>
        <v>0</v>
      </c>
      <c r="G12" s="165" t="str">
        <f>'Formulaire Confédération'!$C$28</f>
        <v/>
      </c>
      <c r="H12" s="168"/>
      <c r="I12" s="166" t="str">
        <f>'Formulaire Confédération'!$B$30</f>
        <v/>
      </c>
      <c r="J12" t="str">
        <f>Tableau!$C$7</f>
        <v>Subventionnables ???</v>
      </c>
      <c r="L12" s="168"/>
      <c r="M12" s="165" t="str">
        <f>'Formulaire Confédération'!$B$33</f>
        <v>Réduction ???</v>
      </c>
      <c r="O12" s="168"/>
      <c r="P12" t="str">
        <f>'Formulaire Confédération'!$D$48</f>
        <v>Compte SF ???</v>
      </c>
      <c r="Q12" s="168"/>
      <c r="R12" s="168"/>
      <c r="S12" s="162" t="str">
        <f>'Formulaire Confédération'!$C$39</f>
        <v/>
      </c>
      <c r="U12" s="167"/>
      <c r="V12" t="str">
        <f>'Formulaire Confédération'!$C$7</f>
        <v/>
      </c>
      <c r="W12" t="str">
        <f>'Formulaire Confédération'!$B$8</f>
        <v>District ???</v>
      </c>
      <c r="X12" t="str">
        <f>'Formulaire Confédération'!$C$8</f>
        <v/>
      </c>
      <c r="Z12">
        <f>'Formulaire Confédération'!$B$9</f>
        <v>1000</v>
      </c>
      <c r="AA12" t="str">
        <f>'Formulaire Confédération'!$C$9</f>
        <v/>
      </c>
      <c r="AB12" t="str">
        <f>'Formulaire Confédération'!$D$7</f>
        <v>Objet ???</v>
      </c>
      <c r="AC12" s="163" t="str">
        <f>'Formulaire Confédération'!C24</f>
        <v>Travaux ???</v>
      </c>
      <c r="AD12" s="163" t="str">
        <f>'Formulaire Confédération'!$D$18</f>
        <v>Importance ???</v>
      </c>
      <c r="AE12" s="163" t="str">
        <f>'Formulaire Confédération'!$C$20</f>
        <v>Site ???</v>
      </c>
      <c r="AF12" s="163" t="str">
        <f>'Formulaire Confédération'!$D$20</f>
        <v>Périmètre ???</v>
      </c>
      <c r="AG12" s="163" t="str">
        <f>'Formulaire Confédération'!$C$21</f>
        <v>PAL ???</v>
      </c>
      <c r="AH12" s="163" t="str">
        <f>'Formulaire Confédération'!$C$22</f>
        <v>Intervention ???</v>
      </c>
      <c r="AI12" s="163" t="str">
        <f>'Formulaire Confédération'!$C$23</f>
        <v>Travaux ???</v>
      </c>
      <c r="AJ12" t="str">
        <f>'Formulaire Confédération'!$B$12</f>
        <v>Type requérant ???</v>
      </c>
      <c r="AK12" s="163" t="str">
        <f>'Formulaire Confédération'!$C$12</f>
        <v/>
      </c>
      <c r="AL12" s="163" t="str">
        <f>'Formulaire Confédération'!$D$12</f>
        <v/>
      </c>
      <c r="AM12" s="163" t="str">
        <f>'Formulaire Confédération'!$C$13</f>
        <v/>
      </c>
      <c r="AN12">
        <f>'Formulaire Confédération'!$B$14</f>
        <v>1000</v>
      </c>
      <c r="AO12" s="164" t="str">
        <f>'Formulaire Confédération'!$C$14</f>
        <v/>
      </c>
      <c r="AP12" s="163" t="str">
        <f>'Formulaire Confédération'!$C$15</f>
        <v>+00 00 000 00 00</v>
      </c>
      <c r="AQ12" s="163" t="str">
        <f>'Formulaire Confédération'!$D$15</f>
        <v/>
      </c>
    </row>
    <row r="13" spans="1:44" s="151" customFormat="1" ht="18.75" thickBot="1" x14ac:dyDescent="0.25">
      <c r="A13" s="351" t="s">
        <v>765</v>
      </c>
      <c r="B13" s="360"/>
      <c r="C13" s="360"/>
      <c r="D13" s="360"/>
      <c r="E13" s="360"/>
      <c r="F13" s="360"/>
      <c r="G13" s="360"/>
      <c r="H13" s="360"/>
      <c r="I13" s="360"/>
      <c r="J13" s="360"/>
      <c r="K13" s="360"/>
      <c r="L13" s="360"/>
      <c r="M13" s="360"/>
      <c r="N13" s="360"/>
      <c r="O13" s="360"/>
      <c r="P13" s="360"/>
      <c r="Q13" s="360"/>
      <c r="R13" s="360"/>
      <c r="S13" s="360"/>
      <c r="T13" s="360"/>
      <c r="U13" s="361"/>
      <c r="V13" s="351" t="s">
        <v>740</v>
      </c>
      <c r="W13" s="360"/>
      <c r="X13" s="360"/>
      <c r="Y13" s="360"/>
      <c r="Z13" s="360"/>
      <c r="AA13" s="360"/>
      <c r="AB13" s="360"/>
      <c r="AC13" s="360"/>
      <c r="AD13" s="360"/>
      <c r="AE13" s="360"/>
      <c r="AF13" s="360"/>
      <c r="AG13" s="360"/>
      <c r="AH13" s="360"/>
      <c r="AI13" s="361"/>
      <c r="AJ13" s="351" t="s">
        <v>741</v>
      </c>
      <c r="AK13" s="352"/>
      <c r="AL13" s="352"/>
      <c r="AM13" s="352"/>
      <c r="AN13" s="352"/>
      <c r="AO13" s="352"/>
      <c r="AP13" s="352"/>
      <c r="AQ13" s="353"/>
      <c r="AR13" s="181"/>
    </row>
    <row r="14" spans="1:44" s="159" customFormat="1" ht="90" customHeight="1" x14ac:dyDescent="0.2">
      <c r="A14" s="169" t="s">
        <v>695</v>
      </c>
      <c r="B14" s="172" t="s">
        <v>696</v>
      </c>
      <c r="C14" s="169" t="s">
        <v>687</v>
      </c>
      <c r="D14" s="169" t="s">
        <v>697</v>
      </c>
      <c r="E14" s="169" t="s">
        <v>688</v>
      </c>
      <c r="F14" s="173" t="s">
        <v>742</v>
      </c>
      <c r="G14" s="173" t="s">
        <v>743</v>
      </c>
      <c r="H14" s="173" t="s">
        <v>744</v>
      </c>
      <c r="I14" s="174" t="s">
        <v>720</v>
      </c>
      <c r="J14" s="173" t="s">
        <v>721</v>
      </c>
      <c r="K14" s="173" t="s">
        <v>722</v>
      </c>
      <c r="L14" s="173" t="s">
        <v>723</v>
      </c>
      <c r="M14" s="173" t="s">
        <v>724</v>
      </c>
      <c r="N14" s="173" t="s">
        <v>725</v>
      </c>
      <c r="O14" s="173" t="s">
        <v>726</v>
      </c>
      <c r="P14" s="175" t="s">
        <v>728</v>
      </c>
      <c r="Q14" s="176" t="s">
        <v>729</v>
      </c>
      <c r="R14" s="177" t="s">
        <v>730</v>
      </c>
      <c r="S14" s="178" t="s">
        <v>731</v>
      </c>
      <c r="T14" s="178" t="s">
        <v>732</v>
      </c>
      <c r="U14" s="179" t="s">
        <v>733</v>
      </c>
      <c r="V14" s="169" t="s">
        <v>698</v>
      </c>
      <c r="W14" s="169" t="s">
        <v>699</v>
      </c>
      <c r="X14" s="169" t="s">
        <v>689</v>
      </c>
      <c r="Y14" s="169"/>
      <c r="Z14" s="169" t="s">
        <v>700</v>
      </c>
      <c r="AA14" s="169" t="s">
        <v>701</v>
      </c>
      <c r="AB14" s="170" t="s">
        <v>702</v>
      </c>
      <c r="AC14" s="169" t="s">
        <v>703</v>
      </c>
      <c r="AD14" s="169" t="s">
        <v>704</v>
      </c>
      <c r="AE14" s="169" t="s">
        <v>705</v>
      </c>
      <c r="AF14" s="169" t="s">
        <v>706</v>
      </c>
      <c r="AG14" s="169" t="s">
        <v>707</v>
      </c>
      <c r="AH14" s="169" t="s">
        <v>708</v>
      </c>
      <c r="AI14" s="171" t="s">
        <v>709</v>
      </c>
      <c r="AJ14" s="169" t="s">
        <v>710</v>
      </c>
      <c r="AK14" s="169" t="s">
        <v>711</v>
      </c>
      <c r="AL14" s="169" t="s">
        <v>712</v>
      </c>
      <c r="AM14" s="169" t="s">
        <v>713</v>
      </c>
      <c r="AN14" s="169" t="s">
        <v>714</v>
      </c>
      <c r="AO14" s="169" t="s">
        <v>715</v>
      </c>
      <c r="AP14" s="169" t="s">
        <v>716</v>
      </c>
      <c r="AQ14" s="169" t="s">
        <v>717</v>
      </c>
    </row>
    <row r="15" spans="1:44" ht="13.5" thickBot="1" x14ac:dyDescent="0.25">
      <c r="A15" s="162" t="str">
        <f>'Formulaire Confédération'!$C$1</f>
        <v>AAAA-000-F</v>
      </c>
      <c r="B15" s="167"/>
      <c r="C15" s="164" t="str">
        <f>'Formulaire Confédération'!$C$46</f>
        <v>Responsable ???</v>
      </c>
      <c r="D15" t="str">
        <f>'Formulaire Confédération'!$A$1</f>
        <v>SUBVENTIONS FED ???</v>
      </c>
      <c r="E15" t="str">
        <f>'Formulaire Confédération'!$A$48</f>
        <v>Procédure ???</v>
      </c>
      <c r="F15">
        <f>Tableau!$C$6</f>
        <v>0</v>
      </c>
      <c r="G15" s="165" t="str">
        <f>'Formulaire Confédération'!$C$28</f>
        <v/>
      </c>
      <c r="H15" s="168"/>
      <c r="I15" s="166" t="str">
        <f>'Formulaire Confédération'!$B$30</f>
        <v/>
      </c>
      <c r="J15" t="str">
        <f>Tableau!$C$7</f>
        <v>Subventionnables ???</v>
      </c>
      <c r="K15" s="165" t="str">
        <f>'Formulaire Confédération'!$C$29</f>
        <v/>
      </c>
      <c r="L15" s="168"/>
      <c r="M15" s="165" t="str">
        <f>'Formulaire Confédération'!$B$33</f>
        <v>Réduction ???</v>
      </c>
      <c r="N15" s="165" t="str">
        <f>'Formulaire Confédération'!$C$33</f>
        <v>Réduction ???</v>
      </c>
      <c r="O15" s="168"/>
      <c r="P15" t="str">
        <f>'Formulaire Confédération'!$D$48</f>
        <v>Compte SF ???</v>
      </c>
      <c r="Q15" s="168"/>
      <c r="R15" s="168"/>
      <c r="S15" s="162" t="str">
        <f>'Formulaire Confédération'!$C$39</f>
        <v/>
      </c>
      <c r="T15" t="str">
        <f>'Formulaire Confédération'!$C$49</f>
        <v/>
      </c>
      <c r="U15" s="167"/>
      <c r="V15" t="str">
        <f>'Formulaire Confédération'!$C$7</f>
        <v/>
      </c>
      <c r="W15" t="str">
        <f>'Formulaire Confédération'!$B$8</f>
        <v>District ???</v>
      </c>
      <c r="X15" t="str">
        <f>'Formulaire Confédération'!$C$8</f>
        <v/>
      </c>
      <c r="Z15">
        <f>'Formulaire Confédération'!$B$9</f>
        <v>1000</v>
      </c>
      <c r="AA15" t="str">
        <f>'Formulaire Confédération'!$C$9</f>
        <v/>
      </c>
      <c r="AB15" t="str">
        <f>'Formulaire Confédération'!$D$7</f>
        <v>Objet ???</v>
      </c>
      <c r="AC15" t="str">
        <f>'Formulaire Confédération'!C27</f>
        <v>OCTROI</v>
      </c>
      <c r="AD15" s="163" t="str">
        <f>'Formulaire Confédération'!$D$18</f>
        <v>Importance ???</v>
      </c>
      <c r="AE15" s="163" t="str">
        <f>'Formulaire Confédération'!$C$20</f>
        <v>Site ???</v>
      </c>
      <c r="AF15" s="163" t="str">
        <f>'Formulaire Confédération'!$D$20</f>
        <v>Périmètre ???</v>
      </c>
      <c r="AG15" s="163" t="str">
        <f>'Formulaire Confédération'!$C$21</f>
        <v>PAL ???</v>
      </c>
      <c r="AH15" s="163" t="str">
        <f>'Formulaire Confédération'!$C$22</f>
        <v>Intervention ???</v>
      </c>
      <c r="AI15" s="163" t="str">
        <f>'Formulaire Confédération'!$C$23</f>
        <v>Travaux ???</v>
      </c>
      <c r="AJ15" t="str">
        <f>'Formulaire Confédération'!$B$12</f>
        <v>Type requérant ???</v>
      </c>
      <c r="AK15" s="163" t="str">
        <f>'Formulaire Confédération'!$C$12</f>
        <v/>
      </c>
      <c r="AL15" s="163" t="str">
        <f>'Formulaire Confédération'!$D$12</f>
        <v/>
      </c>
      <c r="AM15" s="163" t="str">
        <f>'Formulaire Confédération'!$C$13</f>
        <v/>
      </c>
      <c r="AN15">
        <f>'Formulaire Confédération'!$B$14</f>
        <v>1000</v>
      </c>
      <c r="AO15" s="164" t="str">
        <f>'Formulaire Confédération'!$C$14</f>
        <v/>
      </c>
      <c r="AP15" s="163" t="str">
        <f>'Formulaire Confédération'!$C$15</f>
        <v>+00 00 000 00 00</v>
      </c>
      <c r="AQ15" s="163" t="str">
        <f>'Formulaire Confédération'!$D$15</f>
        <v/>
      </c>
    </row>
    <row r="16" spans="1:44" s="160" customFormat="1" ht="18" x14ac:dyDescent="0.25">
      <c r="A16" s="362" t="s">
        <v>755</v>
      </c>
      <c r="B16" s="363"/>
      <c r="C16" s="363"/>
      <c r="D16" s="363"/>
      <c r="E16" s="363"/>
      <c r="F16" s="363"/>
      <c r="G16" s="363"/>
      <c r="H16" s="363"/>
      <c r="I16" s="363"/>
      <c r="J16" s="363"/>
      <c r="K16" s="363"/>
      <c r="L16" s="363"/>
      <c r="M16" s="363"/>
      <c r="N16" s="363"/>
      <c r="O16" s="363"/>
      <c r="P16" s="363"/>
      <c r="Q16" s="363"/>
      <c r="R16" s="357" t="s">
        <v>740</v>
      </c>
      <c r="S16" s="358"/>
      <c r="T16" s="358"/>
      <c r="U16" s="359"/>
      <c r="V16" s="357" t="s">
        <v>741</v>
      </c>
      <c r="W16" s="358"/>
      <c r="X16" s="358"/>
      <c r="Y16" s="358"/>
      <c r="Z16" s="358"/>
      <c r="AA16" s="358"/>
      <c r="AB16" s="358"/>
      <c r="AC16" s="358"/>
      <c r="AD16" s="359"/>
    </row>
    <row r="17" spans="1:42" s="159" customFormat="1" ht="90" customHeight="1" x14ac:dyDescent="0.2">
      <c r="A17" s="152" t="s">
        <v>695</v>
      </c>
      <c r="B17" s="152" t="s">
        <v>687</v>
      </c>
      <c r="C17" s="152" t="s">
        <v>697</v>
      </c>
      <c r="D17" s="152" t="s">
        <v>745</v>
      </c>
      <c r="E17" s="157" t="s">
        <v>744</v>
      </c>
      <c r="F17" s="154" t="s">
        <v>720</v>
      </c>
      <c r="G17" s="153" t="s">
        <v>723</v>
      </c>
      <c r="H17" s="153" t="s">
        <v>726</v>
      </c>
      <c r="I17" s="155" t="s">
        <v>727</v>
      </c>
      <c r="J17" s="155" t="s">
        <v>728</v>
      </c>
      <c r="K17" s="156" t="s">
        <v>729</v>
      </c>
      <c r="L17" s="158" t="s">
        <v>734</v>
      </c>
      <c r="M17" s="158" t="s">
        <v>735</v>
      </c>
      <c r="N17" s="158" t="s">
        <v>736</v>
      </c>
      <c r="O17" s="158" t="s">
        <v>737</v>
      </c>
      <c r="P17" s="158" t="s">
        <v>738</v>
      </c>
      <c r="Q17" s="161" t="s">
        <v>739</v>
      </c>
      <c r="R17" s="152" t="s">
        <v>698</v>
      </c>
      <c r="S17" s="152" t="s">
        <v>689</v>
      </c>
      <c r="T17" s="152" t="s">
        <v>700</v>
      </c>
      <c r="U17" s="152" t="s">
        <v>701</v>
      </c>
      <c r="V17" s="152" t="s">
        <v>711</v>
      </c>
      <c r="W17" s="152" t="s">
        <v>712</v>
      </c>
      <c r="X17" s="152" t="s">
        <v>713</v>
      </c>
      <c r="Y17" s="152" t="s">
        <v>714</v>
      </c>
      <c r="Z17" s="152" t="s">
        <v>715</v>
      </c>
      <c r="AA17" s="152" t="s">
        <v>716</v>
      </c>
      <c r="AB17" s="152" t="s">
        <v>717</v>
      </c>
      <c r="AC17" s="152" t="s">
        <v>718</v>
      </c>
      <c r="AD17" s="152" t="s">
        <v>719</v>
      </c>
    </row>
    <row r="18" spans="1:42" x14ac:dyDescent="0.2">
      <c r="A18" s="162" t="str">
        <f>'Formulaire Confédération'!$C$1</f>
        <v>AAAA-000-F</v>
      </c>
      <c r="B18" s="163" t="str">
        <f>'Formulaire Confédération'!$D$46</f>
        <v>Responsable ???</v>
      </c>
      <c r="C18" s="168"/>
      <c r="D18" t="str">
        <f>'Formulaire Confédération'!$D$27</f>
        <v>PAIEMENT ???</v>
      </c>
      <c r="E18" s="165" t="str">
        <f>'Formulaire Confédération'!$D$28</f>
        <v/>
      </c>
      <c r="F18" s="168"/>
      <c r="G18" s="165" t="str">
        <f>'Formulaire Confédération'!$D$29</f>
        <v/>
      </c>
      <c r="H18" s="165" t="str">
        <f>'Formulaire Confédération'!$D$37</f>
        <v/>
      </c>
      <c r="I18" s="167"/>
      <c r="J18" s="168"/>
      <c r="K18" s="168"/>
      <c r="L18" s="162" t="str">
        <f>'Formulaire Confédération'!$D$39</f>
        <v/>
      </c>
      <c r="M18" t="str">
        <f>'Formulaire Confédération'!$D$49</f>
        <v/>
      </c>
      <c r="N18" s="167"/>
      <c r="O18" s="167"/>
      <c r="P18" s="167"/>
      <c r="Q18" s="167"/>
      <c r="R18" s="168"/>
      <c r="S18" s="168"/>
      <c r="T18" s="168"/>
      <c r="U18" s="168"/>
      <c r="V18" s="168"/>
      <c r="W18" s="168"/>
      <c r="X18" s="168"/>
      <c r="Y18" s="168"/>
      <c r="Z18" s="168"/>
      <c r="AA18" s="168"/>
      <c r="AB18" s="168"/>
      <c r="AC18" s="163" t="str">
        <f>'Formulaire Confédération'!$C$16</f>
        <v>xxx@xx.ch</v>
      </c>
      <c r="AD18" s="163" t="str">
        <f>'Formulaire Confédération'!$D$16</f>
        <v/>
      </c>
      <c r="AP18" s="84"/>
    </row>
  </sheetData>
  <sheetProtection algorithmName="SHA-512" hashValue="7ivm+b09AJ9f6SqqGvqBI/FPG9W7GFCWEHcTXJyTR7qfVPmJA06OuG6Wo8sZb1eHrO5oOvm5VJJ91wBBDS2NZA==" saltValue="uNs5ROo2jsCYRz+fjfVoAg==" spinCount="100000" sheet="1" objects="1" scenarios="1"/>
  <mergeCells count="18">
    <mergeCell ref="A16:Q16"/>
    <mergeCell ref="R16:U16"/>
    <mergeCell ref="V16:AD16"/>
    <mergeCell ref="A10:U10"/>
    <mergeCell ref="A13:U13"/>
    <mergeCell ref="V10:AI10"/>
    <mergeCell ref="V13:AI13"/>
    <mergeCell ref="AJ10:AQ10"/>
    <mergeCell ref="AJ13:AQ13"/>
    <mergeCell ref="AJ1:AQ1"/>
    <mergeCell ref="AJ4:AQ4"/>
    <mergeCell ref="A7:Q7"/>
    <mergeCell ref="R7:U7"/>
    <mergeCell ref="V7:AD7"/>
    <mergeCell ref="V4:AI4"/>
    <mergeCell ref="A4:U4"/>
    <mergeCell ref="A1:U1"/>
    <mergeCell ref="V1:A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BA155"/>
  <sheetViews>
    <sheetView zoomScale="95" zoomScaleNormal="95" workbookViewId="0">
      <selection activeCell="AP13" sqref="AP13"/>
    </sheetView>
  </sheetViews>
  <sheetFormatPr baseColWidth="10" defaultColWidth="11.42578125" defaultRowHeight="12.75" x14ac:dyDescent="0.2"/>
  <cols>
    <col min="1" max="1" width="4" style="77" bestFit="1" customWidth="1"/>
    <col min="2" max="2" width="18.42578125" style="62" bestFit="1" customWidth="1"/>
    <col min="3" max="3" width="4" style="77" bestFit="1" customWidth="1"/>
    <col min="4" max="4" width="18.42578125" style="79" bestFit="1" customWidth="1"/>
    <col min="5" max="5" width="17" style="62" bestFit="1" customWidth="1"/>
    <col min="6" max="6" width="17.85546875" style="62" bestFit="1" customWidth="1"/>
    <col min="7" max="10" width="50.42578125" style="62" customWidth="1"/>
    <col min="11" max="11" width="17.42578125" style="79" bestFit="1" customWidth="1"/>
    <col min="12" max="13" width="11.42578125" style="79"/>
    <col min="14" max="15" width="18.42578125" style="79" bestFit="1" customWidth="1"/>
    <col min="16" max="17" width="20.85546875" style="79" bestFit="1" customWidth="1"/>
    <col min="18" max="19" width="26.42578125" style="79" bestFit="1" customWidth="1"/>
    <col min="20" max="21" width="26.42578125" style="79" customWidth="1"/>
    <col min="22" max="23" width="37.42578125" style="79" bestFit="1" customWidth="1"/>
    <col min="24" max="25" width="28.140625" style="79" customWidth="1"/>
    <col min="26" max="26" width="9.42578125" style="83" bestFit="1" customWidth="1"/>
    <col min="27" max="27" width="14.85546875" style="83" bestFit="1" customWidth="1"/>
    <col min="28" max="28" width="24.42578125" style="79" bestFit="1" customWidth="1"/>
    <col min="29" max="29" width="29.42578125" style="79" customWidth="1"/>
    <col min="30" max="31" width="24.42578125" style="83" customWidth="1"/>
    <col min="32" max="32" width="24.42578125" style="79" bestFit="1" customWidth="1"/>
    <col min="33" max="33" width="29.42578125" style="79" customWidth="1"/>
    <col min="34" max="35" width="24.42578125" style="83" customWidth="1"/>
    <col min="36" max="36" width="16.42578125" style="79" bestFit="1" customWidth="1"/>
    <col min="37" max="37" width="17.42578125" style="79" bestFit="1" customWidth="1"/>
    <col min="38" max="39" width="16.42578125" style="79" customWidth="1"/>
    <col min="40" max="41" width="22" style="79" bestFit="1" customWidth="1"/>
    <col min="42" max="42" width="63.140625" style="79" bestFit="1" customWidth="1"/>
    <col min="43" max="43" width="70.42578125" style="79" customWidth="1"/>
    <col min="44" max="45" width="32.42578125" style="79" bestFit="1" customWidth="1"/>
    <col min="46" max="47" width="32.42578125" style="79" customWidth="1"/>
    <col min="48" max="49" width="16.85546875" style="83" bestFit="1" customWidth="1"/>
    <col min="50" max="53" width="21.42578125" style="83" bestFit="1" customWidth="1"/>
    <col min="54" max="16384" width="11.42578125" style="79"/>
  </cols>
  <sheetData>
    <row r="1" spans="1:53" s="101" customFormat="1" ht="15" customHeight="1" x14ac:dyDescent="0.2">
      <c r="A1" s="100"/>
      <c r="B1" s="101" t="s">
        <v>399</v>
      </c>
      <c r="C1" s="100"/>
      <c r="D1" s="101" t="s">
        <v>400</v>
      </c>
      <c r="E1" s="101" t="s">
        <v>694</v>
      </c>
      <c r="F1" s="101" t="s">
        <v>791</v>
      </c>
      <c r="G1" s="103" t="s">
        <v>756</v>
      </c>
      <c r="H1" s="103" t="s">
        <v>796</v>
      </c>
      <c r="I1" s="103" t="s">
        <v>757</v>
      </c>
      <c r="J1" s="103" t="s">
        <v>804</v>
      </c>
      <c r="K1" s="101" t="s">
        <v>683</v>
      </c>
      <c r="L1" s="101" t="s">
        <v>408</v>
      </c>
      <c r="M1" s="101" t="s">
        <v>811</v>
      </c>
      <c r="N1" s="101" t="s">
        <v>670</v>
      </c>
      <c r="O1" s="101" t="s">
        <v>812</v>
      </c>
      <c r="P1" s="101" t="s">
        <v>401</v>
      </c>
      <c r="Q1" s="101" t="s">
        <v>816</v>
      </c>
      <c r="R1" s="101" t="s">
        <v>402</v>
      </c>
      <c r="S1" s="101" t="s">
        <v>820</v>
      </c>
      <c r="T1" s="101" t="s">
        <v>693</v>
      </c>
      <c r="U1" s="101" t="s">
        <v>826</v>
      </c>
      <c r="V1" s="101" t="s">
        <v>403</v>
      </c>
      <c r="W1" s="101" t="s">
        <v>830</v>
      </c>
      <c r="X1" s="101" t="s">
        <v>849</v>
      </c>
      <c r="Y1" s="101" t="s">
        <v>404</v>
      </c>
      <c r="Z1" s="102" t="s">
        <v>421</v>
      </c>
      <c r="AA1" s="102" t="s">
        <v>1021</v>
      </c>
      <c r="AB1" s="101" t="s">
        <v>419</v>
      </c>
      <c r="AC1" s="101" t="s">
        <v>1147</v>
      </c>
      <c r="AD1" s="102" t="s">
        <v>664</v>
      </c>
      <c r="AE1" s="102" t="s">
        <v>1002</v>
      </c>
      <c r="AF1" s="101" t="s">
        <v>1145</v>
      </c>
      <c r="AG1" s="101" t="s">
        <v>1146</v>
      </c>
      <c r="AH1" s="102" t="s">
        <v>1144</v>
      </c>
      <c r="AI1" s="102" t="s">
        <v>1143</v>
      </c>
      <c r="AJ1" s="101" t="s">
        <v>405</v>
      </c>
      <c r="AK1" s="101" t="s">
        <v>1003</v>
      </c>
      <c r="AL1" s="101" t="s">
        <v>436</v>
      </c>
      <c r="AM1" s="101" t="s">
        <v>1005</v>
      </c>
      <c r="AN1" s="101" t="s">
        <v>1006</v>
      </c>
      <c r="AO1" s="101" t="s">
        <v>406</v>
      </c>
      <c r="AP1" s="101" t="s">
        <v>407</v>
      </c>
      <c r="AQ1" s="101" t="s">
        <v>1007</v>
      </c>
      <c r="AR1" s="101" t="s">
        <v>1009</v>
      </c>
      <c r="AS1" s="101" t="s">
        <v>748</v>
      </c>
      <c r="AT1" s="101" t="s">
        <v>1011</v>
      </c>
      <c r="AU1" s="101" t="s">
        <v>749</v>
      </c>
      <c r="AV1" s="102" t="s">
        <v>1019</v>
      </c>
      <c r="AW1" s="102" t="s">
        <v>669</v>
      </c>
      <c r="AX1" s="102" t="s">
        <v>434</v>
      </c>
      <c r="AY1" s="102" t="s">
        <v>1020</v>
      </c>
      <c r="AZ1" s="102" t="s">
        <v>1157</v>
      </c>
      <c r="BA1" s="102" t="s">
        <v>665</v>
      </c>
    </row>
    <row r="2" spans="1:53" s="101" customFormat="1" ht="15" customHeight="1" x14ac:dyDescent="0.2">
      <c r="A2" s="100"/>
      <c r="C2" s="100"/>
      <c r="G2" s="103"/>
      <c r="H2" s="103"/>
      <c r="I2" s="103"/>
      <c r="J2" s="103"/>
      <c r="Z2" s="102"/>
      <c r="AA2" s="102"/>
      <c r="AD2" s="102"/>
      <c r="AE2" s="102"/>
      <c r="AH2" s="102"/>
      <c r="AI2" s="102"/>
      <c r="AV2" s="102"/>
      <c r="AW2" s="102"/>
      <c r="AX2" s="102"/>
      <c r="AY2" s="102"/>
      <c r="AZ2" s="102"/>
      <c r="BA2" s="102"/>
    </row>
    <row r="3" spans="1:53" ht="45.95" customHeight="1" x14ac:dyDescent="0.2">
      <c r="A3" s="77">
        <v>1</v>
      </c>
      <c r="B3" s="62" t="s">
        <v>173</v>
      </c>
      <c r="C3" s="77">
        <v>1</v>
      </c>
      <c r="D3" s="62" t="s">
        <v>174</v>
      </c>
      <c r="E3" s="62" t="s">
        <v>415</v>
      </c>
      <c r="F3" s="62" t="s">
        <v>792</v>
      </c>
      <c r="G3" s="78" t="s">
        <v>393</v>
      </c>
      <c r="H3" s="78" t="s">
        <v>797</v>
      </c>
      <c r="I3" s="78" t="s">
        <v>413</v>
      </c>
      <c r="J3" s="78" t="s">
        <v>805</v>
      </c>
      <c r="K3" s="62" t="s">
        <v>682</v>
      </c>
      <c r="L3" s="62" t="s">
        <v>74</v>
      </c>
      <c r="M3" s="62" t="s">
        <v>74</v>
      </c>
      <c r="N3" s="62" t="s">
        <v>671</v>
      </c>
      <c r="O3" s="62" t="s">
        <v>813</v>
      </c>
      <c r="P3" s="62" t="s">
        <v>390</v>
      </c>
      <c r="Q3" s="62" t="s">
        <v>817</v>
      </c>
      <c r="R3" s="62" t="s">
        <v>142</v>
      </c>
      <c r="S3" s="62" t="s">
        <v>821</v>
      </c>
      <c r="T3" s="62" t="s">
        <v>690</v>
      </c>
      <c r="U3" s="62" t="s">
        <v>827</v>
      </c>
      <c r="V3" s="62" t="s">
        <v>655</v>
      </c>
      <c r="W3" s="62" t="s">
        <v>831</v>
      </c>
      <c r="X3" s="61" t="s">
        <v>850</v>
      </c>
      <c r="Y3" s="61" t="s">
        <v>437</v>
      </c>
      <c r="Z3" s="82">
        <v>0.09</v>
      </c>
      <c r="AA3" s="82">
        <v>0.09</v>
      </c>
      <c r="AB3" s="80" t="s">
        <v>431</v>
      </c>
      <c r="AC3" s="80" t="s">
        <v>999</v>
      </c>
      <c r="AD3" s="108">
        <v>0.05</v>
      </c>
      <c r="AE3" s="108">
        <v>0.05</v>
      </c>
      <c r="AF3" s="80" t="s">
        <v>420</v>
      </c>
      <c r="AG3" s="80" t="s">
        <v>1117</v>
      </c>
      <c r="AH3" s="108">
        <v>-4.4999999999999998E-2</v>
      </c>
      <c r="AI3" s="108">
        <v>-4.4999999999999998E-2</v>
      </c>
      <c r="AJ3" s="62" t="s">
        <v>159</v>
      </c>
      <c r="AK3" s="62" t="s">
        <v>1004</v>
      </c>
      <c r="AL3" s="62" t="s">
        <v>1106</v>
      </c>
      <c r="AM3" s="62" t="s">
        <v>1120</v>
      </c>
      <c r="AN3" s="62" t="s">
        <v>663</v>
      </c>
      <c r="AO3" s="62" t="s">
        <v>663</v>
      </c>
      <c r="AP3" s="62" t="s">
        <v>758</v>
      </c>
      <c r="AQ3" s="62" t="s">
        <v>1129</v>
      </c>
      <c r="AR3" s="62" t="s">
        <v>773</v>
      </c>
      <c r="AS3" s="62" t="s">
        <v>773</v>
      </c>
      <c r="AT3" s="62" t="s">
        <v>1012</v>
      </c>
      <c r="AU3" s="62" t="s">
        <v>394</v>
      </c>
      <c r="AV3" s="99" t="s">
        <v>153</v>
      </c>
      <c r="AW3" s="99" t="s">
        <v>153</v>
      </c>
      <c r="AX3" s="99">
        <v>0.1</v>
      </c>
      <c r="AY3" s="99">
        <v>0.1</v>
      </c>
      <c r="AZ3" s="99">
        <v>0.5</v>
      </c>
      <c r="BA3" s="99">
        <v>0.5</v>
      </c>
    </row>
    <row r="4" spans="1:53" ht="25.5" x14ac:dyDescent="0.2">
      <c r="A4" s="77">
        <v>2</v>
      </c>
      <c r="B4" s="62" t="s">
        <v>162</v>
      </c>
      <c r="C4" s="77">
        <v>2</v>
      </c>
      <c r="D4" s="62" t="s">
        <v>73</v>
      </c>
      <c r="E4" s="62" t="s">
        <v>416</v>
      </c>
      <c r="F4" s="62" t="s">
        <v>793</v>
      </c>
      <c r="G4" s="78" t="s">
        <v>1064</v>
      </c>
      <c r="H4" s="78" t="s">
        <v>798</v>
      </c>
      <c r="I4" s="78" t="s">
        <v>414</v>
      </c>
      <c r="J4" s="78" t="s">
        <v>806</v>
      </c>
      <c r="K4" s="62" t="s">
        <v>762</v>
      </c>
      <c r="L4" s="62" t="s">
        <v>77</v>
      </c>
      <c r="M4" s="62" t="s">
        <v>77</v>
      </c>
      <c r="N4" s="62" t="s">
        <v>672</v>
      </c>
      <c r="O4" s="62" t="s">
        <v>814</v>
      </c>
      <c r="P4" s="62" t="s">
        <v>391</v>
      </c>
      <c r="Q4" s="62" t="s">
        <v>818</v>
      </c>
      <c r="R4" s="62" t="s">
        <v>143</v>
      </c>
      <c r="S4" s="62" t="s">
        <v>822</v>
      </c>
      <c r="T4" s="62" t="s">
        <v>691</v>
      </c>
      <c r="U4" s="62" t="s">
        <v>828</v>
      </c>
      <c r="V4" s="62" t="s">
        <v>656</v>
      </c>
      <c r="W4" s="62" t="s">
        <v>832</v>
      </c>
      <c r="X4" s="61" t="s">
        <v>851</v>
      </c>
      <c r="Y4" s="61" t="s">
        <v>438</v>
      </c>
      <c r="Z4" s="82">
        <v>0.13500000000000001</v>
      </c>
      <c r="AA4" s="82">
        <v>0.13500000000000001</v>
      </c>
      <c r="AB4" s="80" t="s">
        <v>432</v>
      </c>
      <c r="AC4" s="80" t="s">
        <v>1000</v>
      </c>
      <c r="AD4" s="82">
        <v>-0.05</v>
      </c>
      <c r="AE4" s="82">
        <v>-0.05</v>
      </c>
      <c r="AF4" s="62" t="s">
        <v>433</v>
      </c>
      <c r="AG4" s="62" t="s">
        <v>1001</v>
      </c>
      <c r="AH4" s="82">
        <v>-0.05</v>
      </c>
      <c r="AI4" s="82">
        <v>-0.05</v>
      </c>
      <c r="AJ4" s="62" t="s">
        <v>1104</v>
      </c>
      <c r="AK4" s="62" t="s">
        <v>1118</v>
      </c>
      <c r="AL4" s="62" t="s">
        <v>1107</v>
      </c>
      <c r="AM4" s="62" t="s">
        <v>1121</v>
      </c>
      <c r="AN4" s="62" t="s">
        <v>86</v>
      </c>
      <c r="AO4" s="62" t="s">
        <v>86</v>
      </c>
      <c r="AP4" s="62" t="s">
        <v>1103</v>
      </c>
      <c r="AQ4" s="62" t="s">
        <v>1128</v>
      </c>
      <c r="AR4" s="62" t="s">
        <v>746</v>
      </c>
      <c r="AS4" s="62" t="s">
        <v>746</v>
      </c>
      <c r="AT4" s="62" t="s">
        <v>1013</v>
      </c>
      <c r="AU4" s="62" t="s">
        <v>395</v>
      </c>
      <c r="AV4" s="99" t="s">
        <v>93</v>
      </c>
      <c r="AW4" s="99" t="s">
        <v>93</v>
      </c>
      <c r="AX4" s="99">
        <v>0.2</v>
      </c>
      <c r="AY4" s="99">
        <v>0.2</v>
      </c>
      <c r="AZ4" s="99">
        <v>0.6</v>
      </c>
      <c r="BA4" s="99">
        <v>0.6</v>
      </c>
    </row>
    <row r="5" spans="1:53" x14ac:dyDescent="0.2">
      <c r="A5" s="77">
        <v>3</v>
      </c>
      <c r="B5" s="62" t="s">
        <v>542</v>
      </c>
      <c r="C5" s="77">
        <v>21</v>
      </c>
      <c r="D5" s="62" t="s">
        <v>76</v>
      </c>
      <c r="E5" s="62" t="s">
        <v>417</v>
      </c>
      <c r="F5" s="62" t="s">
        <v>794</v>
      </c>
      <c r="G5" s="78" t="s">
        <v>1065</v>
      </c>
      <c r="H5" s="78" t="s">
        <v>799</v>
      </c>
      <c r="I5" s="78" t="s">
        <v>1110</v>
      </c>
      <c r="J5" s="78" t="s">
        <v>1111</v>
      </c>
      <c r="K5" s="62" t="s">
        <v>677</v>
      </c>
      <c r="L5" s="62" t="s">
        <v>80</v>
      </c>
      <c r="M5" s="62" t="s">
        <v>80</v>
      </c>
      <c r="N5" s="62" t="s">
        <v>673</v>
      </c>
      <c r="O5" s="62" t="s">
        <v>815</v>
      </c>
      <c r="P5" s="62" t="s">
        <v>392</v>
      </c>
      <c r="Q5" s="62" t="s">
        <v>819</v>
      </c>
      <c r="R5" s="62" t="s">
        <v>144</v>
      </c>
      <c r="S5" s="62" t="s">
        <v>823</v>
      </c>
      <c r="T5" s="62" t="s">
        <v>692</v>
      </c>
      <c r="U5" s="62" t="s">
        <v>829</v>
      </c>
      <c r="V5" s="62" t="s">
        <v>627</v>
      </c>
      <c r="W5" s="62" t="s">
        <v>833</v>
      </c>
      <c r="X5" s="61" t="s">
        <v>1184</v>
      </c>
      <c r="Y5" s="61" t="s">
        <v>1158</v>
      </c>
      <c r="Z5" s="82">
        <v>0.15</v>
      </c>
      <c r="AA5" s="82">
        <v>0.15</v>
      </c>
      <c r="AB5" s="62" t="s">
        <v>433</v>
      </c>
      <c r="AC5" s="62" t="s">
        <v>1001</v>
      </c>
      <c r="AD5" s="79"/>
      <c r="AE5" s="79"/>
      <c r="AF5" s="62"/>
      <c r="AG5" s="62"/>
      <c r="AH5" s="82">
        <v>-7.4999999999999997E-2</v>
      </c>
      <c r="AI5" s="82">
        <v>-7.4999999999999997E-2</v>
      </c>
      <c r="AJ5" s="62" t="s">
        <v>1105</v>
      </c>
      <c r="AK5" s="62" t="s">
        <v>1119</v>
      </c>
      <c r="AL5" s="62"/>
      <c r="AM5" s="62"/>
      <c r="AN5" s="62" t="s">
        <v>78</v>
      </c>
      <c r="AO5" s="62" t="s">
        <v>78</v>
      </c>
      <c r="AP5" s="62" t="s">
        <v>759</v>
      </c>
      <c r="AQ5" s="62" t="s">
        <v>1008</v>
      </c>
      <c r="AR5" s="62" t="s">
        <v>747</v>
      </c>
      <c r="AS5" s="62" t="s">
        <v>747</v>
      </c>
      <c r="AT5" s="62" t="s">
        <v>1132</v>
      </c>
      <c r="AU5" s="62" t="s">
        <v>1133</v>
      </c>
      <c r="AV5" s="99"/>
      <c r="AW5" s="99"/>
      <c r="AX5" s="99">
        <v>0.3</v>
      </c>
      <c r="AY5" s="99">
        <v>0.3</v>
      </c>
      <c r="AZ5" s="99">
        <v>0.7</v>
      </c>
      <c r="BA5" s="99">
        <v>0.7</v>
      </c>
    </row>
    <row r="6" spans="1:53" x14ac:dyDescent="0.2">
      <c r="A6" s="77">
        <v>4</v>
      </c>
      <c r="B6" s="62" t="s">
        <v>617</v>
      </c>
      <c r="C6" s="77">
        <v>9</v>
      </c>
      <c r="D6" s="62" t="s">
        <v>79</v>
      </c>
      <c r="E6" s="62" t="s">
        <v>418</v>
      </c>
      <c r="F6" s="62" t="s">
        <v>795</v>
      </c>
      <c r="G6" s="280" t="s">
        <v>1108</v>
      </c>
      <c r="H6" s="280" t="s">
        <v>1109</v>
      </c>
      <c r="I6" s="78" t="s">
        <v>409</v>
      </c>
      <c r="J6" s="78" t="s">
        <v>807</v>
      </c>
      <c r="K6" s="62" t="s">
        <v>763</v>
      </c>
      <c r="L6" s="62" t="s">
        <v>82</v>
      </c>
      <c r="M6" s="62" t="s">
        <v>82</v>
      </c>
      <c r="N6" s="62"/>
      <c r="O6" s="62"/>
      <c r="P6" s="62" t="s">
        <v>1070</v>
      </c>
      <c r="Q6" s="62" t="s">
        <v>1071</v>
      </c>
      <c r="R6" s="62" t="s">
        <v>145</v>
      </c>
      <c r="S6" s="62" t="s">
        <v>824</v>
      </c>
      <c r="T6" s="62" t="s">
        <v>1072</v>
      </c>
      <c r="U6" s="62" t="s">
        <v>1073</v>
      </c>
      <c r="V6" s="62" t="s">
        <v>626</v>
      </c>
      <c r="W6" s="62" t="s">
        <v>834</v>
      </c>
      <c r="X6" s="61" t="s">
        <v>852</v>
      </c>
      <c r="Y6" s="61" t="s">
        <v>439</v>
      </c>
      <c r="Z6" s="82">
        <v>0.2</v>
      </c>
      <c r="AA6" s="82">
        <v>0.2</v>
      </c>
      <c r="AB6" s="62"/>
      <c r="AC6" s="62"/>
      <c r="AD6" s="61"/>
      <c r="AE6" s="61"/>
      <c r="AF6" s="62"/>
      <c r="AG6" s="62"/>
      <c r="AH6" s="82">
        <v>-0.1</v>
      </c>
      <c r="AI6" s="82">
        <v>-0.1</v>
      </c>
      <c r="AJ6" s="62"/>
      <c r="AK6" s="62"/>
      <c r="AL6" s="62"/>
      <c r="AM6" s="62"/>
      <c r="AN6" s="62" t="s">
        <v>1123</v>
      </c>
      <c r="AO6" s="62" t="s">
        <v>1123</v>
      </c>
      <c r="AR6" s="62" t="s">
        <v>1130</v>
      </c>
      <c r="AS6" s="62" t="s">
        <v>1130</v>
      </c>
      <c r="AT6" s="62" t="s">
        <v>1014</v>
      </c>
      <c r="AU6" s="62" t="s">
        <v>396</v>
      </c>
      <c r="AV6" s="99"/>
      <c r="AW6" s="99"/>
      <c r="AX6" s="99">
        <v>0.4</v>
      </c>
      <c r="AY6" s="99">
        <v>0.4</v>
      </c>
      <c r="AZ6" s="99">
        <v>0.8</v>
      </c>
      <c r="BA6" s="99">
        <v>0.8</v>
      </c>
    </row>
    <row r="7" spans="1:53" x14ac:dyDescent="0.2">
      <c r="A7" s="77">
        <v>5</v>
      </c>
      <c r="B7" s="62" t="s">
        <v>163</v>
      </c>
      <c r="C7" s="77">
        <v>34</v>
      </c>
      <c r="D7" s="62" t="s">
        <v>81</v>
      </c>
      <c r="E7" s="62" t="s">
        <v>1137</v>
      </c>
      <c r="F7" s="62" t="s">
        <v>1138</v>
      </c>
      <c r="G7" s="78" t="s">
        <v>1066</v>
      </c>
      <c r="H7" s="78" t="s">
        <v>800</v>
      </c>
      <c r="I7" s="78" t="s">
        <v>426</v>
      </c>
      <c r="J7" s="78" t="s">
        <v>808</v>
      </c>
      <c r="K7" s="62" t="s">
        <v>764</v>
      </c>
      <c r="L7" s="62" t="s">
        <v>85</v>
      </c>
      <c r="M7" s="62" t="s">
        <v>85</v>
      </c>
      <c r="N7" s="62"/>
      <c r="O7" s="62"/>
      <c r="R7" s="62" t="s">
        <v>146</v>
      </c>
      <c r="S7" s="62" t="s">
        <v>825</v>
      </c>
      <c r="T7" s="62"/>
      <c r="U7" s="62"/>
      <c r="V7" s="62" t="s">
        <v>625</v>
      </c>
      <c r="W7" s="62" t="s">
        <v>835</v>
      </c>
      <c r="X7" s="61" t="s">
        <v>853</v>
      </c>
      <c r="Y7" s="61" t="s">
        <v>440</v>
      </c>
      <c r="Z7" s="82">
        <v>0.25</v>
      </c>
      <c r="AA7" s="82">
        <v>0.25</v>
      </c>
      <c r="AB7" s="62"/>
      <c r="AC7" s="62"/>
      <c r="AD7" s="61"/>
      <c r="AE7" s="61"/>
      <c r="AF7" s="62"/>
      <c r="AG7" s="62"/>
      <c r="AH7" s="82">
        <v>-0.125</v>
      </c>
      <c r="AI7" s="82">
        <v>-0.125</v>
      </c>
      <c r="AN7" s="62" t="s">
        <v>1126</v>
      </c>
      <c r="AO7" s="62" t="s">
        <v>1126</v>
      </c>
      <c r="AR7" s="62" t="s">
        <v>774</v>
      </c>
      <c r="AS7" s="62" t="s">
        <v>774</v>
      </c>
      <c r="AT7" s="62" t="s">
        <v>1015</v>
      </c>
      <c r="AU7" s="62" t="s">
        <v>397</v>
      </c>
      <c r="AV7" s="99"/>
      <c r="AW7" s="99"/>
      <c r="AX7" s="99">
        <v>0.5</v>
      </c>
      <c r="AY7" s="99">
        <v>0.5</v>
      </c>
      <c r="AZ7" s="99">
        <v>0.9</v>
      </c>
      <c r="BA7" s="99">
        <v>0.9</v>
      </c>
    </row>
    <row r="8" spans="1:53" ht="15" customHeight="1" x14ac:dyDescent="0.2">
      <c r="A8" s="77">
        <v>6</v>
      </c>
      <c r="B8" s="62" t="s">
        <v>597</v>
      </c>
      <c r="C8" s="77">
        <v>3</v>
      </c>
      <c r="D8" s="62" t="s">
        <v>549</v>
      </c>
      <c r="E8" s="62" t="s">
        <v>1139</v>
      </c>
      <c r="F8" s="62" t="s">
        <v>1140</v>
      </c>
      <c r="G8" s="78" t="s">
        <v>1067</v>
      </c>
      <c r="H8" s="78" t="s">
        <v>801</v>
      </c>
      <c r="I8" s="62" t="s">
        <v>623</v>
      </c>
      <c r="J8" s="62" t="s">
        <v>809</v>
      </c>
      <c r="K8" s="62" t="s">
        <v>678</v>
      </c>
      <c r="L8" s="62" t="s">
        <v>88</v>
      </c>
      <c r="M8" s="62" t="s">
        <v>88</v>
      </c>
      <c r="N8" s="62"/>
      <c r="O8" s="62"/>
      <c r="R8" s="62" t="s">
        <v>1070</v>
      </c>
      <c r="S8" s="62" t="s">
        <v>1071</v>
      </c>
      <c r="T8" s="62"/>
      <c r="V8" s="62" t="s">
        <v>628</v>
      </c>
      <c r="W8" s="62" t="s">
        <v>836</v>
      </c>
      <c r="X8" s="62" t="s">
        <v>854</v>
      </c>
      <c r="Y8" s="62" t="s">
        <v>777</v>
      </c>
      <c r="Z8" s="82">
        <v>0.45</v>
      </c>
      <c r="AA8" s="82">
        <v>0.45</v>
      </c>
      <c r="AB8" s="62"/>
      <c r="AC8" s="62"/>
      <c r="AD8" s="61"/>
      <c r="AE8" s="61"/>
      <c r="AF8" s="62"/>
      <c r="AG8" s="62"/>
      <c r="AH8" s="79"/>
      <c r="AI8" s="79"/>
      <c r="AN8" s="62" t="s">
        <v>1206</v>
      </c>
      <c r="AO8" s="62" t="s">
        <v>1206</v>
      </c>
      <c r="AR8" s="62" t="s">
        <v>775</v>
      </c>
      <c r="AS8" s="62" t="s">
        <v>775</v>
      </c>
      <c r="AT8" s="62" t="s">
        <v>1134</v>
      </c>
      <c r="AU8" s="62" t="s">
        <v>1135</v>
      </c>
      <c r="AX8" s="99">
        <v>0.6</v>
      </c>
      <c r="AY8" s="99">
        <v>0.6</v>
      </c>
      <c r="AZ8" s="99">
        <v>1</v>
      </c>
      <c r="BA8" s="99">
        <v>1</v>
      </c>
    </row>
    <row r="9" spans="1:53" ht="15" customHeight="1" x14ac:dyDescent="0.2">
      <c r="A9" s="77">
        <v>7</v>
      </c>
      <c r="B9" s="62" t="s">
        <v>164</v>
      </c>
      <c r="C9" s="77">
        <v>4</v>
      </c>
      <c r="D9" s="62" t="s">
        <v>618</v>
      </c>
      <c r="E9" s="62" t="s">
        <v>1141</v>
      </c>
      <c r="F9" s="62" t="s">
        <v>1142</v>
      </c>
      <c r="G9" s="78" t="s">
        <v>1068</v>
      </c>
      <c r="H9" s="78" t="s">
        <v>802</v>
      </c>
      <c r="I9" s="62" t="s">
        <v>653</v>
      </c>
      <c r="J9" s="62" t="s">
        <v>810</v>
      </c>
      <c r="K9" s="62" t="s">
        <v>679</v>
      </c>
      <c r="L9" s="62" t="s">
        <v>90</v>
      </c>
      <c r="M9" s="62" t="s">
        <v>90</v>
      </c>
      <c r="N9" s="62"/>
      <c r="O9" s="62"/>
      <c r="V9" s="62" t="s">
        <v>629</v>
      </c>
      <c r="W9" s="62" t="s">
        <v>1112</v>
      </c>
      <c r="X9" s="61" t="s">
        <v>855</v>
      </c>
      <c r="Y9" s="61" t="s">
        <v>441</v>
      </c>
      <c r="Z9" s="61"/>
      <c r="AA9" s="61"/>
      <c r="AB9" s="62"/>
      <c r="AC9" s="62"/>
      <c r="AD9" s="61"/>
      <c r="AE9" s="61"/>
      <c r="AF9" s="62"/>
      <c r="AG9" s="62"/>
      <c r="AH9" s="61"/>
      <c r="AI9" s="61"/>
      <c r="AN9" s="62" t="s">
        <v>93</v>
      </c>
      <c r="AO9" s="62" t="s">
        <v>93</v>
      </c>
      <c r="AR9" s="62" t="s">
        <v>776</v>
      </c>
      <c r="AS9" s="62" t="s">
        <v>776</v>
      </c>
      <c r="AT9" s="62" t="s">
        <v>1016</v>
      </c>
      <c r="AU9" s="62" t="s">
        <v>398</v>
      </c>
      <c r="AX9" s="99">
        <v>0.7</v>
      </c>
      <c r="AY9" s="99">
        <v>0.7</v>
      </c>
    </row>
    <row r="10" spans="1:53" ht="15" customHeight="1" x14ac:dyDescent="0.2">
      <c r="A10" s="77">
        <v>8</v>
      </c>
      <c r="B10" s="62" t="s">
        <v>541</v>
      </c>
      <c r="C10" s="77">
        <v>5</v>
      </c>
      <c r="D10" s="62" t="s">
        <v>84</v>
      </c>
      <c r="G10" s="62" t="s">
        <v>624</v>
      </c>
      <c r="H10" s="62" t="s">
        <v>803</v>
      </c>
      <c r="I10" s="62" t="s">
        <v>1069</v>
      </c>
      <c r="J10" s="62" t="s">
        <v>66</v>
      </c>
      <c r="K10" s="62" t="s">
        <v>680</v>
      </c>
      <c r="L10" s="62" t="s">
        <v>92</v>
      </c>
      <c r="M10" s="62" t="s">
        <v>92</v>
      </c>
      <c r="N10" s="62"/>
      <c r="O10" s="62"/>
      <c r="V10" s="62" t="s">
        <v>630</v>
      </c>
      <c r="W10" s="62" t="s">
        <v>1113</v>
      </c>
      <c r="X10" s="61" t="s">
        <v>856</v>
      </c>
      <c r="Y10" s="61" t="s">
        <v>442</v>
      </c>
      <c r="Z10" s="61"/>
      <c r="AA10" s="61"/>
      <c r="AB10" s="62"/>
      <c r="AC10" s="62"/>
      <c r="AD10" s="61"/>
      <c r="AE10" s="61"/>
      <c r="AF10" s="62"/>
      <c r="AG10" s="62"/>
      <c r="AH10" s="61"/>
      <c r="AI10" s="61"/>
      <c r="AN10" s="62" t="s">
        <v>75</v>
      </c>
      <c r="AO10" s="62" t="s">
        <v>75</v>
      </c>
      <c r="AR10" s="62" t="s">
        <v>1131</v>
      </c>
      <c r="AS10" s="62" t="s">
        <v>1131</v>
      </c>
      <c r="AT10" s="62" t="s">
        <v>1017</v>
      </c>
      <c r="AU10" s="62" t="s">
        <v>424</v>
      </c>
      <c r="AX10" s="99">
        <v>0.8</v>
      </c>
      <c r="AY10" s="99">
        <v>0.8</v>
      </c>
    </row>
    <row r="11" spans="1:53" ht="15" customHeight="1" x14ac:dyDescent="0.2">
      <c r="A11" s="77">
        <v>9</v>
      </c>
      <c r="B11" s="62" t="s">
        <v>165</v>
      </c>
      <c r="C11" s="77">
        <v>10</v>
      </c>
      <c r="D11" s="62" t="s">
        <v>616</v>
      </c>
      <c r="K11" s="62" t="s">
        <v>681</v>
      </c>
      <c r="L11" s="62" t="s">
        <v>95</v>
      </c>
      <c r="M11" s="62" t="s">
        <v>95</v>
      </c>
      <c r="N11" s="62"/>
      <c r="O11" s="62"/>
      <c r="V11" s="62" t="s">
        <v>631</v>
      </c>
      <c r="W11" s="62" t="s">
        <v>1114</v>
      </c>
      <c r="X11" s="62" t="s">
        <v>857</v>
      </c>
      <c r="Y11" s="62" t="s">
        <v>1159</v>
      </c>
      <c r="Z11" s="61"/>
      <c r="AA11" s="61"/>
      <c r="AB11" s="62"/>
      <c r="AC11" s="62"/>
      <c r="AD11" s="61"/>
      <c r="AE11" s="61"/>
      <c r="AF11" s="62"/>
      <c r="AG11" s="62"/>
      <c r="AH11" s="61"/>
      <c r="AI11" s="61"/>
      <c r="AN11" s="62" t="s">
        <v>1124</v>
      </c>
      <c r="AO11" s="62" t="s">
        <v>1124</v>
      </c>
      <c r="AR11" s="62" t="s">
        <v>422</v>
      </c>
      <c r="AS11" s="62" t="s">
        <v>422</v>
      </c>
      <c r="AT11" s="62" t="s">
        <v>1018</v>
      </c>
      <c r="AU11" s="62" t="s">
        <v>425</v>
      </c>
      <c r="AX11" s="99">
        <v>0.9</v>
      </c>
      <c r="AY11" s="99">
        <v>0.9</v>
      </c>
    </row>
    <row r="12" spans="1:53" ht="15" customHeight="1" x14ac:dyDescent="0.2">
      <c r="A12" s="77">
        <v>10</v>
      </c>
      <c r="B12" s="62" t="s">
        <v>615</v>
      </c>
      <c r="C12" s="77">
        <v>12</v>
      </c>
      <c r="D12" s="62" t="s">
        <v>603</v>
      </c>
      <c r="K12" s="62"/>
      <c r="L12" s="62" t="s">
        <v>97</v>
      </c>
      <c r="M12" s="62" t="s">
        <v>97</v>
      </c>
      <c r="N12" s="62"/>
      <c r="O12" s="62"/>
      <c r="V12" s="62" t="s">
        <v>633</v>
      </c>
      <c r="W12" s="62" t="s">
        <v>1115</v>
      </c>
      <c r="X12" s="62" t="s">
        <v>858</v>
      </c>
      <c r="Y12" s="62" t="s">
        <v>443</v>
      </c>
      <c r="Z12" s="61"/>
      <c r="AA12" s="61"/>
      <c r="AB12" s="62"/>
      <c r="AC12" s="62"/>
      <c r="AD12" s="61"/>
      <c r="AE12" s="61"/>
      <c r="AF12" s="62"/>
      <c r="AG12" s="62"/>
      <c r="AH12" s="61"/>
      <c r="AI12" s="61"/>
      <c r="AN12" s="62" t="s">
        <v>83</v>
      </c>
      <c r="AO12" s="62" t="s">
        <v>83</v>
      </c>
      <c r="AR12" s="62" t="s">
        <v>423</v>
      </c>
      <c r="AS12" s="62" t="s">
        <v>423</v>
      </c>
      <c r="AT12" s="62"/>
      <c r="AU12" s="62"/>
      <c r="AX12" s="99">
        <v>1</v>
      </c>
      <c r="AY12" s="99">
        <v>1</v>
      </c>
    </row>
    <row r="13" spans="1:53" x14ac:dyDescent="0.2">
      <c r="A13" s="77">
        <v>11</v>
      </c>
      <c r="B13" s="62" t="s">
        <v>606</v>
      </c>
      <c r="C13" s="77">
        <v>55</v>
      </c>
      <c r="D13" s="62" t="s">
        <v>87</v>
      </c>
      <c r="K13" s="62"/>
      <c r="L13" s="62" t="s">
        <v>99</v>
      </c>
      <c r="M13" s="62" t="s">
        <v>99</v>
      </c>
      <c r="N13" s="62"/>
      <c r="O13" s="62"/>
      <c r="R13" s="62"/>
      <c r="S13" s="62"/>
      <c r="T13" s="62"/>
      <c r="U13" s="62"/>
      <c r="V13" s="62" t="s">
        <v>632</v>
      </c>
      <c r="W13" s="62" t="s">
        <v>837</v>
      </c>
      <c r="X13" s="62" t="s">
        <v>859</v>
      </c>
      <c r="Y13" s="62" t="s">
        <v>444</v>
      </c>
      <c r="Z13" s="61"/>
      <c r="AA13" s="61"/>
      <c r="AB13" s="62"/>
      <c r="AC13" s="62"/>
      <c r="AD13" s="61"/>
      <c r="AE13" s="61"/>
      <c r="AF13" s="62"/>
      <c r="AG13" s="62"/>
      <c r="AH13" s="61"/>
      <c r="AI13" s="61"/>
      <c r="AN13" s="62" t="s">
        <v>1122</v>
      </c>
      <c r="AO13" s="62" t="s">
        <v>1122</v>
      </c>
      <c r="AR13" s="62" t="s">
        <v>1010</v>
      </c>
      <c r="AS13" s="62" t="s">
        <v>1010</v>
      </c>
      <c r="AT13" s="62"/>
      <c r="AU13" s="62"/>
    </row>
    <row r="14" spans="1:53" ht="15" x14ac:dyDescent="0.2">
      <c r="A14" s="77">
        <v>12</v>
      </c>
      <c r="B14" s="62" t="s">
        <v>648</v>
      </c>
      <c r="C14" s="77">
        <v>41</v>
      </c>
      <c r="D14" s="62" t="s">
        <v>89</v>
      </c>
      <c r="I14" s="81"/>
      <c r="J14" s="81"/>
      <c r="K14" s="62"/>
      <c r="L14" s="62" t="s">
        <v>101</v>
      </c>
      <c r="M14" s="62" t="s">
        <v>101</v>
      </c>
      <c r="N14" s="62"/>
      <c r="O14" s="62"/>
      <c r="V14" s="62" t="s">
        <v>636</v>
      </c>
      <c r="W14" s="62" t="s">
        <v>838</v>
      </c>
      <c r="X14" s="62" t="s">
        <v>860</v>
      </c>
      <c r="Y14" s="62" t="s">
        <v>979</v>
      </c>
      <c r="Z14" s="61"/>
      <c r="AA14" s="61"/>
      <c r="AB14" s="62"/>
      <c r="AC14" s="62"/>
      <c r="AD14" s="61"/>
      <c r="AE14" s="61"/>
      <c r="AF14" s="62"/>
      <c r="AG14" s="62"/>
      <c r="AH14" s="61"/>
      <c r="AI14" s="61"/>
      <c r="AN14" s="62" t="s">
        <v>1125</v>
      </c>
      <c r="AO14" s="62" t="s">
        <v>1125</v>
      </c>
      <c r="AT14" s="62"/>
      <c r="AU14" s="62"/>
    </row>
    <row r="15" spans="1:53" x14ac:dyDescent="0.2">
      <c r="A15" s="77">
        <v>13</v>
      </c>
      <c r="B15" s="62" t="s">
        <v>601</v>
      </c>
      <c r="C15" s="77">
        <v>44</v>
      </c>
      <c r="D15" s="62" t="s">
        <v>91</v>
      </c>
      <c r="K15" s="62"/>
      <c r="V15" s="62" t="s">
        <v>160</v>
      </c>
      <c r="W15" s="62" t="s">
        <v>839</v>
      </c>
      <c r="X15" s="62" t="s">
        <v>861</v>
      </c>
      <c r="Y15" s="62" t="s">
        <v>445</v>
      </c>
      <c r="Z15" s="61"/>
      <c r="AA15" s="61"/>
      <c r="AB15" s="62"/>
      <c r="AC15" s="62"/>
      <c r="AD15" s="61"/>
      <c r="AE15" s="61"/>
      <c r="AF15" s="62"/>
      <c r="AG15" s="62"/>
      <c r="AH15" s="61"/>
      <c r="AI15" s="61"/>
      <c r="AN15" s="62" t="s">
        <v>1127</v>
      </c>
      <c r="AO15" s="62" t="s">
        <v>1127</v>
      </c>
      <c r="AT15" s="62"/>
      <c r="AU15" s="62"/>
    </row>
    <row r="16" spans="1:53" ht="15" x14ac:dyDescent="0.2">
      <c r="A16" s="77">
        <v>14</v>
      </c>
      <c r="B16" s="62" t="s">
        <v>166</v>
      </c>
      <c r="C16" s="77">
        <v>72</v>
      </c>
      <c r="D16" s="62" t="s">
        <v>569</v>
      </c>
      <c r="G16" s="81" t="s">
        <v>389</v>
      </c>
      <c r="H16" s="81" t="s">
        <v>389</v>
      </c>
      <c r="R16" s="62"/>
      <c r="S16" s="62"/>
      <c r="T16" s="62"/>
      <c r="U16" s="62"/>
      <c r="V16" s="62" t="s">
        <v>223</v>
      </c>
      <c r="W16" s="62" t="s">
        <v>840</v>
      </c>
      <c r="X16" s="61" t="s">
        <v>862</v>
      </c>
      <c r="Y16" s="61" t="s">
        <v>446</v>
      </c>
      <c r="Z16" s="61"/>
      <c r="AA16" s="61"/>
      <c r="AB16" s="62"/>
      <c r="AC16" s="62"/>
      <c r="AD16" s="61"/>
      <c r="AE16" s="61"/>
      <c r="AF16" s="62"/>
      <c r="AG16" s="62"/>
      <c r="AH16" s="61"/>
      <c r="AI16" s="61"/>
      <c r="AN16" s="62" t="s">
        <v>1136</v>
      </c>
      <c r="AO16" s="62" t="s">
        <v>1136</v>
      </c>
      <c r="AT16" s="62"/>
      <c r="AU16" s="62"/>
    </row>
    <row r="17" spans="1:47" x14ac:dyDescent="0.2">
      <c r="A17" s="77">
        <v>15</v>
      </c>
      <c r="B17" s="62" t="s">
        <v>780</v>
      </c>
      <c r="C17" s="77">
        <v>88</v>
      </c>
      <c r="D17" s="62" t="s">
        <v>560</v>
      </c>
      <c r="V17" s="62" t="s">
        <v>224</v>
      </c>
      <c r="W17" s="62" t="s">
        <v>841</v>
      </c>
      <c r="X17" s="61" t="s">
        <v>863</v>
      </c>
      <c r="Y17" s="61" t="s">
        <v>980</v>
      </c>
      <c r="Z17" s="61"/>
      <c r="AA17" s="61"/>
      <c r="AB17" s="62"/>
      <c r="AC17" s="62"/>
      <c r="AD17" s="61"/>
      <c r="AE17" s="61"/>
      <c r="AF17" s="62"/>
      <c r="AG17" s="62"/>
      <c r="AH17" s="61"/>
      <c r="AI17" s="61"/>
      <c r="AT17" s="62"/>
      <c r="AU17" s="62"/>
    </row>
    <row r="18" spans="1:47" x14ac:dyDescent="0.2">
      <c r="A18" s="77">
        <v>16</v>
      </c>
      <c r="B18" s="62" t="s">
        <v>543</v>
      </c>
      <c r="C18" s="77">
        <v>84</v>
      </c>
      <c r="D18" s="62" t="s">
        <v>94</v>
      </c>
      <c r="V18" s="62" t="s">
        <v>147</v>
      </c>
      <c r="W18" s="62" t="s">
        <v>842</v>
      </c>
      <c r="X18" s="61" t="s">
        <v>864</v>
      </c>
      <c r="Y18" s="61" t="s">
        <v>447</v>
      </c>
      <c r="Z18" s="61"/>
      <c r="AA18" s="61"/>
      <c r="AB18" s="62"/>
      <c r="AC18" s="62"/>
      <c r="AD18" s="61"/>
      <c r="AE18" s="61"/>
      <c r="AF18" s="62"/>
      <c r="AG18" s="62"/>
      <c r="AH18" s="61"/>
      <c r="AI18" s="61"/>
      <c r="AT18" s="62"/>
      <c r="AU18" s="62"/>
    </row>
    <row r="19" spans="1:47" x14ac:dyDescent="0.2">
      <c r="A19" s="77">
        <v>17</v>
      </c>
      <c r="B19" s="62" t="s">
        <v>621</v>
      </c>
      <c r="C19" s="77">
        <v>43</v>
      </c>
      <c r="D19" s="62" t="s">
        <v>96</v>
      </c>
      <c r="V19" s="62" t="s">
        <v>637</v>
      </c>
      <c r="W19" s="62" t="s">
        <v>1116</v>
      </c>
      <c r="X19" s="61" t="s">
        <v>865</v>
      </c>
      <c r="Y19" s="61" t="s">
        <v>981</v>
      </c>
      <c r="Z19" s="61"/>
      <c r="AA19" s="61"/>
      <c r="AB19" s="62"/>
      <c r="AC19" s="62"/>
      <c r="AD19" s="61"/>
      <c r="AE19" s="61"/>
      <c r="AF19" s="62"/>
      <c r="AG19" s="62"/>
      <c r="AH19" s="61"/>
      <c r="AI19" s="61"/>
      <c r="AT19" s="62"/>
      <c r="AU19" s="62"/>
    </row>
    <row r="20" spans="1:47" x14ac:dyDescent="0.2">
      <c r="A20" s="77">
        <v>18</v>
      </c>
      <c r="B20" s="62" t="s">
        <v>167</v>
      </c>
      <c r="C20" s="77">
        <v>59</v>
      </c>
      <c r="D20" s="62" t="s">
        <v>161</v>
      </c>
      <c r="V20" s="62" t="s">
        <v>638</v>
      </c>
      <c r="W20" s="62" t="s">
        <v>843</v>
      </c>
      <c r="X20" s="62" t="s">
        <v>866</v>
      </c>
      <c r="Y20" s="62" t="s">
        <v>448</v>
      </c>
      <c r="Z20" s="61"/>
      <c r="AA20" s="61"/>
      <c r="AB20" s="62"/>
      <c r="AC20" s="62"/>
      <c r="AD20" s="61"/>
      <c r="AE20" s="61"/>
      <c r="AF20" s="62"/>
      <c r="AG20" s="62"/>
      <c r="AH20" s="61"/>
      <c r="AI20" s="61"/>
      <c r="AT20" s="62"/>
      <c r="AU20" s="62"/>
    </row>
    <row r="21" spans="1:47" x14ac:dyDescent="0.2">
      <c r="A21" s="77">
        <v>19</v>
      </c>
      <c r="B21" s="62" t="s">
        <v>544</v>
      </c>
      <c r="C21" s="77">
        <v>18</v>
      </c>
      <c r="D21" s="62" t="s">
        <v>98</v>
      </c>
      <c r="V21" s="62" t="s">
        <v>674</v>
      </c>
      <c r="W21" s="62" t="s">
        <v>844</v>
      </c>
      <c r="X21" s="62" t="s">
        <v>867</v>
      </c>
      <c r="Y21" s="62" t="s">
        <v>449</v>
      </c>
      <c r="Z21" s="61"/>
      <c r="AA21" s="61"/>
      <c r="AB21" s="62"/>
      <c r="AC21" s="62"/>
      <c r="AD21" s="61"/>
      <c r="AE21" s="61"/>
      <c r="AF21" s="62"/>
      <c r="AG21" s="62"/>
      <c r="AH21" s="61"/>
      <c r="AI21" s="61"/>
    </row>
    <row r="22" spans="1:47" x14ac:dyDescent="0.2">
      <c r="A22" s="77">
        <v>20</v>
      </c>
      <c r="B22" s="62" t="s">
        <v>100</v>
      </c>
      <c r="C22" s="77">
        <v>20</v>
      </c>
      <c r="D22" s="62" t="s">
        <v>100</v>
      </c>
      <c r="V22" s="62" t="s">
        <v>772</v>
      </c>
      <c r="W22" s="62" t="s">
        <v>845</v>
      </c>
      <c r="X22" s="61" t="s">
        <v>1185</v>
      </c>
      <c r="Y22" s="61" t="s">
        <v>1160</v>
      </c>
      <c r="Z22" s="61"/>
      <c r="AA22" s="61"/>
      <c r="AB22" s="62"/>
      <c r="AC22" s="62"/>
      <c r="AD22" s="61"/>
      <c r="AE22" s="61"/>
      <c r="AF22" s="62"/>
      <c r="AG22" s="62"/>
      <c r="AH22" s="61"/>
      <c r="AI22" s="61"/>
    </row>
    <row r="23" spans="1:47" x14ac:dyDescent="0.2">
      <c r="A23" s="77">
        <v>21</v>
      </c>
      <c r="B23" s="62" t="s">
        <v>168</v>
      </c>
      <c r="C23" s="77">
        <v>26</v>
      </c>
      <c r="D23" s="62" t="s">
        <v>593</v>
      </c>
      <c r="V23" s="62" t="s">
        <v>675</v>
      </c>
      <c r="W23" s="62" t="s">
        <v>846</v>
      </c>
      <c r="X23" s="62" t="s">
        <v>868</v>
      </c>
      <c r="Y23" s="62" t="s">
        <v>982</v>
      </c>
      <c r="Z23" s="61"/>
      <c r="AA23" s="61"/>
      <c r="AB23" s="62"/>
      <c r="AC23" s="62"/>
      <c r="AF23" s="62"/>
      <c r="AG23" s="62"/>
      <c r="AH23" s="61"/>
      <c r="AI23" s="61"/>
    </row>
    <row r="24" spans="1:47" x14ac:dyDescent="0.2">
      <c r="A24" s="77">
        <v>22</v>
      </c>
      <c r="B24" s="62" t="s">
        <v>169</v>
      </c>
      <c r="C24" s="77">
        <v>27</v>
      </c>
      <c r="D24" s="62" t="s">
        <v>570</v>
      </c>
      <c r="V24" s="62" t="s">
        <v>634</v>
      </c>
      <c r="W24" s="62" t="s">
        <v>847</v>
      </c>
      <c r="X24" s="61" t="s">
        <v>869</v>
      </c>
      <c r="Y24" s="61" t="s">
        <v>450</v>
      </c>
      <c r="Z24" s="61"/>
      <c r="AA24" s="61"/>
      <c r="AB24" s="62"/>
      <c r="AC24" s="62"/>
      <c r="AF24" s="62"/>
      <c r="AG24" s="62"/>
      <c r="AH24" s="61"/>
      <c r="AI24" s="61"/>
    </row>
    <row r="25" spans="1:47" x14ac:dyDescent="0.2">
      <c r="A25" s="77">
        <v>23</v>
      </c>
      <c r="B25" s="62" t="s">
        <v>170</v>
      </c>
      <c r="C25" s="77">
        <v>104</v>
      </c>
      <c r="D25" s="62" t="s">
        <v>574</v>
      </c>
      <c r="V25" s="62" t="s">
        <v>635</v>
      </c>
      <c r="W25" s="62" t="s">
        <v>848</v>
      </c>
      <c r="X25" s="61" t="s">
        <v>870</v>
      </c>
      <c r="Y25" s="61" t="s">
        <v>1161</v>
      </c>
      <c r="Z25" s="61"/>
      <c r="AA25" s="61"/>
      <c r="AB25" s="62"/>
      <c r="AC25" s="62"/>
      <c r="AH25" s="61"/>
      <c r="AI25" s="61"/>
    </row>
    <row r="26" spans="1:47" x14ac:dyDescent="0.2">
      <c r="A26" s="77">
        <v>24</v>
      </c>
      <c r="B26" s="62" t="s">
        <v>545</v>
      </c>
      <c r="C26" s="77">
        <v>105</v>
      </c>
      <c r="D26" s="62" t="s">
        <v>102</v>
      </c>
      <c r="X26" s="61" t="s">
        <v>871</v>
      </c>
      <c r="Y26" s="61" t="s">
        <v>983</v>
      </c>
      <c r="Z26" s="61"/>
      <c r="AA26" s="61"/>
    </row>
    <row r="27" spans="1:47" x14ac:dyDescent="0.2">
      <c r="A27" s="77">
        <v>25</v>
      </c>
      <c r="B27" s="62" t="s">
        <v>595</v>
      </c>
      <c r="C27" s="77">
        <v>106</v>
      </c>
      <c r="D27" s="62" t="s">
        <v>605</v>
      </c>
      <c r="X27" s="61" t="s">
        <v>872</v>
      </c>
      <c r="Y27" s="61" t="s">
        <v>452</v>
      </c>
    </row>
    <row r="28" spans="1:47" x14ac:dyDescent="0.2">
      <c r="A28" s="77">
        <v>26</v>
      </c>
      <c r="B28" s="62" t="s">
        <v>594</v>
      </c>
      <c r="C28" s="77">
        <v>42</v>
      </c>
      <c r="D28" s="62" t="s">
        <v>103</v>
      </c>
      <c r="X28" s="61" t="s">
        <v>873</v>
      </c>
      <c r="Y28" s="61" t="s">
        <v>453</v>
      </c>
    </row>
    <row r="29" spans="1:47" x14ac:dyDescent="0.2">
      <c r="A29" s="77">
        <v>27</v>
      </c>
      <c r="B29" s="62" t="s">
        <v>570</v>
      </c>
      <c r="C29" s="77">
        <v>11</v>
      </c>
      <c r="D29" s="62" t="s">
        <v>607</v>
      </c>
      <c r="X29" s="61" t="s">
        <v>874</v>
      </c>
      <c r="Y29" s="61" t="s">
        <v>451</v>
      </c>
    </row>
    <row r="30" spans="1:47" x14ac:dyDescent="0.2">
      <c r="A30" s="77">
        <v>28</v>
      </c>
      <c r="B30" s="62" t="s">
        <v>171</v>
      </c>
      <c r="C30" s="77">
        <v>28</v>
      </c>
      <c r="D30" s="62" t="s">
        <v>104</v>
      </c>
      <c r="X30" s="61" t="s">
        <v>875</v>
      </c>
      <c r="Y30" s="61" t="s">
        <v>454</v>
      </c>
    </row>
    <row r="31" spans="1:47" x14ac:dyDescent="0.2">
      <c r="A31" s="77">
        <v>29</v>
      </c>
      <c r="B31" s="62" t="s">
        <v>575</v>
      </c>
      <c r="C31" s="77">
        <v>57</v>
      </c>
      <c r="D31" s="62" t="s">
        <v>206</v>
      </c>
      <c r="X31" s="61" t="s">
        <v>876</v>
      </c>
      <c r="Y31" s="61" t="s">
        <v>1162</v>
      </c>
    </row>
    <row r="32" spans="1:47" x14ac:dyDescent="0.2">
      <c r="A32" s="77">
        <v>30</v>
      </c>
      <c r="B32" s="62" t="s">
        <v>580</v>
      </c>
      <c r="C32" s="77">
        <v>7</v>
      </c>
      <c r="D32" s="62" t="s">
        <v>105</v>
      </c>
      <c r="X32" s="61" t="s">
        <v>877</v>
      </c>
      <c r="Y32" s="61" t="s">
        <v>1163</v>
      </c>
    </row>
    <row r="33" spans="1:25" x14ac:dyDescent="0.2">
      <c r="A33" s="77">
        <v>31</v>
      </c>
      <c r="B33" s="62" t="s">
        <v>172</v>
      </c>
      <c r="C33" s="77">
        <v>70</v>
      </c>
      <c r="D33" s="62" t="s">
        <v>106</v>
      </c>
      <c r="X33" s="61" t="s">
        <v>878</v>
      </c>
      <c r="Y33" s="61" t="s">
        <v>455</v>
      </c>
    </row>
    <row r="34" spans="1:25" x14ac:dyDescent="0.2">
      <c r="A34" s="77">
        <v>32</v>
      </c>
      <c r="B34" s="62" t="s">
        <v>553</v>
      </c>
      <c r="C34" s="77">
        <v>99</v>
      </c>
      <c r="D34" s="62" t="s">
        <v>107</v>
      </c>
      <c r="X34" s="61" t="s">
        <v>879</v>
      </c>
      <c r="Y34" s="61" t="s">
        <v>984</v>
      </c>
    </row>
    <row r="35" spans="1:25" x14ac:dyDescent="0.2">
      <c r="A35" s="77">
        <v>33</v>
      </c>
      <c r="B35" s="62" t="s">
        <v>175</v>
      </c>
      <c r="C35" s="77">
        <v>29</v>
      </c>
      <c r="D35" s="62" t="s">
        <v>576</v>
      </c>
      <c r="X35" s="61" t="s">
        <v>880</v>
      </c>
      <c r="Y35" s="61" t="s">
        <v>456</v>
      </c>
    </row>
    <row r="36" spans="1:25" x14ac:dyDescent="0.2">
      <c r="A36" s="77">
        <v>34</v>
      </c>
      <c r="B36" s="62" t="s">
        <v>176</v>
      </c>
      <c r="C36" s="77">
        <v>15</v>
      </c>
      <c r="D36" s="62" t="s">
        <v>577</v>
      </c>
      <c r="X36" s="61" t="s">
        <v>881</v>
      </c>
      <c r="Y36" s="61" t="s">
        <v>985</v>
      </c>
    </row>
    <row r="37" spans="1:25" x14ac:dyDescent="0.2">
      <c r="A37" s="77">
        <v>35</v>
      </c>
      <c r="B37" s="62" t="s">
        <v>177</v>
      </c>
      <c r="C37" s="77">
        <v>80</v>
      </c>
      <c r="D37" s="62" t="s">
        <v>108</v>
      </c>
      <c r="X37" s="61" t="s">
        <v>882</v>
      </c>
      <c r="Y37" s="61" t="s">
        <v>535</v>
      </c>
    </row>
    <row r="38" spans="1:25" x14ac:dyDescent="0.2">
      <c r="A38" s="77">
        <v>36</v>
      </c>
      <c r="B38" s="62" t="s">
        <v>178</v>
      </c>
      <c r="C38" s="77">
        <v>17</v>
      </c>
      <c r="D38" s="62" t="s">
        <v>622</v>
      </c>
      <c r="X38" s="61" t="s">
        <v>1186</v>
      </c>
      <c r="Y38" s="61" t="s">
        <v>457</v>
      </c>
    </row>
    <row r="39" spans="1:25" x14ac:dyDescent="0.2">
      <c r="A39" s="77">
        <v>37</v>
      </c>
      <c r="B39" s="62" t="s">
        <v>1074</v>
      </c>
      <c r="C39" s="77">
        <v>96</v>
      </c>
      <c r="D39" s="62" t="s">
        <v>561</v>
      </c>
      <c r="X39" s="61" t="s">
        <v>883</v>
      </c>
      <c r="Y39" s="61" t="s">
        <v>458</v>
      </c>
    </row>
    <row r="40" spans="1:25" x14ac:dyDescent="0.2">
      <c r="A40" s="77">
        <v>38</v>
      </c>
      <c r="B40" s="62" t="s">
        <v>547</v>
      </c>
      <c r="C40" s="77">
        <v>53</v>
      </c>
      <c r="D40" s="62" t="s">
        <v>219</v>
      </c>
      <c r="X40" s="61" t="s">
        <v>884</v>
      </c>
      <c r="Y40" s="61" t="s">
        <v>531</v>
      </c>
    </row>
    <row r="41" spans="1:25" x14ac:dyDescent="0.2">
      <c r="A41" s="77">
        <v>39</v>
      </c>
      <c r="B41" s="62" t="s">
        <v>613</v>
      </c>
      <c r="C41" s="77">
        <v>54</v>
      </c>
      <c r="D41" s="62" t="s">
        <v>558</v>
      </c>
      <c r="X41" s="61" t="s">
        <v>885</v>
      </c>
      <c r="Y41" s="61" t="s">
        <v>536</v>
      </c>
    </row>
    <row r="42" spans="1:25" x14ac:dyDescent="0.2">
      <c r="A42" s="77">
        <v>40</v>
      </c>
      <c r="B42" s="62" t="s">
        <v>1077</v>
      </c>
      <c r="C42" s="77">
        <v>56</v>
      </c>
      <c r="D42" s="62" t="s">
        <v>538</v>
      </c>
      <c r="X42" s="61" t="s">
        <v>886</v>
      </c>
      <c r="Y42" s="61" t="s">
        <v>657</v>
      </c>
    </row>
    <row r="43" spans="1:25" x14ac:dyDescent="0.2">
      <c r="A43" s="77">
        <v>41</v>
      </c>
      <c r="B43" s="62" t="s">
        <v>16</v>
      </c>
      <c r="C43" s="77">
        <v>79</v>
      </c>
      <c r="D43" s="62" t="s">
        <v>559</v>
      </c>
      <c r="X43" s="61" t="s">
        <v>887</v>
      </c>
      <c r="Y43" s="61" t="s">
        <v>459</v>
      </c>
    </row>
    <row r="44" spans="1:25" x14ac:dyDescent="0.2">
      <c r="A44" s="77">
        <v>42</v>
      </c>
      <c r="B44" s="62" t="s">
        <v>222</v>
      </c>
      <c r="C44" s="77">
        <v>83</v>
      </c>
      <c r="D44" s="62" t="s">
        <v>592</v>
      </c>
      <c r="X44" s="61" t="s">
        <v>888</v>
      </c>
      <c r="Y44" s="61" t="s">
        <v>460</v>
      </c>
    </row>
    <row r="45" spans="1:25" x14ac:dyDescent="0.2">
      <c r="A45" s="77">
        <v>43</v>
      </c>
      <c r="B45" s="62" t="s">
        <v>179</v>
      </c>
      <c r="C45" s="77">
        <v>25</v>
      </c>
      <c r="D45" s="62" t="s">
        <v>596</v>
      </c>
      <c r="X45" s="61" t="s">
        <v>889</v>
      </c>
      <c r="Y45" s="61" t="s">
        <v>461</v>
      </c>
    </row>
    <row r="46" spans="1:25" x14ac:dyDescent="0.2">
      <c r="A46" s="77">
        <v>44</v>
      </c>
      <c r="B46" s="62" t="s">
        <v>180</v>
      </c>
      <c r="C46" s="77">
        <v>22</v>
      </c>
      <c r="D46" s="62" t="s">
        <v>109</v>
      </c>
      <c r="X46" s="61" t="s">
        <v>890</v>
      </c>
      <c r="Y46" s="61" t="s">
        <v>1164</v>
      </c>
    </row>
    <row r="47" spans="1:25" x14ac:dyDescent="0.2">
      <c r="A47" s="77">
        <v>45</v>
      </c>
      <c r="B47" s="62" t="s">
        <v>181</v>
      </c>
      <c r="C47" s="77">
        <v>8</v>
      </c>
      <c r="D47" s="62" t="s">
        <v>550</v>
      </c>
      <c r="X47" s="61" t="s">
        <v>891</v>
      </c>
      <c r="Y47" s="61" t="s">
        <v>462</v>
      </c>
    </row>
    <row r="48" spans="1:25" x14ac:dyDescent="0.2">
      <c r="A48" s="77">
        <v>46</v>
      </c>
      <c r="B48" s="62" t="s">
        <v>546</v>
      </c>
      <c r="C48" s="77">
        <v>36</v>
      </c>
      <c r="D48" s="62" t="s">
        <v>110</v>
      </c>
      <c r="X48" s="61" t="s">
        <v>1187</v>
      </c>
      <c r="Y48" s="61" t="s">
        <v>1165</v>
      </c>
    </row>
    <row r="49" spans="1:25" x14ac:dyDescent="0.2">
      <c r="A49" s="77">
        <v>47</v>
      </c>
      <c r="B49" s="62" t="s">
        <v>649</v>
      </c>
      <c r="C49" s="77">
        <v>30</v>
      </c>
      <c r="D49" s="62" t="s">
        <v>581</v>
      </c>
      <c r="X49" s="61" t="s">
        <v>1188</v>
      </c>
      <c r="Y49" s="61" t="s">
        <v>1166</v>
      </c>
    </row>
    <row r="50" spans="1:25" x14ac:dyDescent="0.2">
      <c r="A50" s="77">
        <v>48</v>
      </c>
      <c r="B50" s="62" t="s">
        <v>182</v>
      </c>
      <c r="C50" s="77">
        <v>31</v>
      </c>
      <c r="D50" s="62" t="s">
        <v>111</v>
      </c>
      <c r="X50" s="61" t="s">
        <v>1189</v>
      </c>
      <c r="Y50" s="61" t="s">
        <v>1167</v>
      </c>
    </row>
    <row r="51" spans="1:25" x14ac:dyDescent="0.2">
      <c r="A51" s="77">
        <v>49</v>
      </c>
      <c r="B51" s="62" t="s">
        <v>213</v>
      </c>
      <c r="C51" s="77">
        <v>64</v>
      </c>
      <c r="D51" s="62" t="s">
        <v>111</v>
      </c>
      <c r="X51" s="62" t="s">
        <v>1190</v>
      </c>
      <c r="Y51" s="62" t="s">
        <v>463</v>
      </c>
    </row>
    <row r="52" spans="1:25" x14ac:dyDescent="0.2">
      <c r="A52" s="77">
        <v>50</v>
      </c>
      <c r="B52" s="62" t="s">
        <v>183</v>
      </c>
      <c r="C52" s="77">
        <v>19</v>
      </c>
      <c r="D52" s="62" t="s">
        <v>552</v>
      </c>
      <c r="X52" s="61" t="s">
        <v>892</v>
      </c>
      <c r="Y52" s="61" t="s">
        <v>464</v>
      </c>
    </row>
    <row r="53" spans="1:25" x14ac:dyDescent="0.2">
      <c r="A53" s="77">
        <v>51</v>
      </c>
      <c r="B53" s="62" t="s">
        <v>184</v>
      </c>
      <c r="C53" s="77">
        <v>107</v>
      </c>
      <c r="D53" s="62" t="s">
        <v>112</v>
      </c>
      <c r="X53" s="61" t="s">
        <v>893</v>
      </c>
      <c r="Y53" s="61" t="s">
        <v>465</v>
      </c>
    </row>
    <row r="54" spans="1:25" x14ac:dyDescent="0.2">
      <c r="A54" s="77">
        <v>52</v>
      </c>
      <c r="B54" s="62" t="s">
        <v>578</v>
      </c>
      <c r="C54" s="77">
        <v>61</v>
      </c>
      <c r="D54" s="62" t="s">
        <v>620</v>
      </c>
      <c r="X54" s="61" t="s">
        <v>894</v>
      </c>
      <c r="Y54" s="61" t="s">
        <v>466</v>
      </c>
    </row>
    <row r="55" spans="1:25" x14ac:dyDescent="0.2">
      <c r="A55" s="77">
        <v>53</v>
      </c>
      <c r="B55" s="62" t="s">
        <v>650</v>
      </c>
      <c r="C55" s="77">
        <v>6</v>
      </c>
      <c r="D55" s="62" t="s">
        <v>598</v>
      </c>
      <c r="X55" s="61" t="s">
        <v>895</v>
      </c>
      <c r="Y55" s="61" t="s">
        <v>986</v>
      </c>
    </row>
    <row r="56" spans="1:25" x14ac:dyDescent="0.2">
      <c r="A56" s="77">
        <v>54</v>
      </c>
      <c r="B56" s="62" t="s">
        <v>537</v>
      </c>
      <c r="C56" s="77">
        <v>60</v>
      </c>
      <c r="D56" s="62" t="s">
        <v>609</v>
      </c>
      <c r="X56" s="61" t="s">
        <v>896</v>
      </c>
      <c r="Y56" s="61" t="s">
        <v>467</v>
      </c>
    </row>
    <row r="57" spans="1:25" x14ac:dyDescent="0.2">
      <c r="A57" s="77">
        <v>55</v>
      </c>
      <c r="B57" s="62" t="s">
        <v>185</v>
      </c>
      <c r="C57" s="77">
        <v>62</v>
      </c>
      <c r="D57" s="62" t="s">
        <v>113</v>
      </c>
      <c r="X57" s="61" t="s">
        <v>897</v>
      </c>
      <c r="Y57" s="61" t="s">
        <v>468</v>
      </c>
    </row>
    <row r="58" spans="1:25" x14ac:dyDescent="0.2">
      <c r="A58" s="77">
        <v>56</v>
      </c>
      <c r="B58" s="62" t="s">
        <v>538</v>
      </c>
      <c r="C58" s="77">
        <v>67</v>
      </c>
      <c r="D58" s="62" t="s">
        <v>114</v>
      </c>
      <c r="X58" s="61" t="s">
        <v>898</v>
      </c>
      <c r="Y58" s="61" t="s">
        <v>469</v>
      </c>
    </row>
    <row r="59" spans="1:25" x14ac:dyDescent="0.2">
      <c r="A59" s="77">
        <v>57</v>
      </c>
      <c r="B59" s="62" t="s">
        <v>205</v>
      </c>
      <c r="C59" s="77">
        <v>16</v>
      </c>
      <c r="D59" s="62" t="s">
        <v>551</v>
      </c>
      <c r="X59" s="61" t="s">
        <v>899</v>
      </c>
      <c r="Y59" s="61" t="s">
        <v>470</v>
      </c>
    </row>
    <row r="60" spans="1:25" x14ac:dyDescent="0.2">
      <c r="A60" s="77">
        <v>58</v>
      </c>
      <c r="B60" s="62" t="s">
        <v>186</v>
      </c>
      <c r="C60" s="77">
        <v>63</v>
      </c>
      <c r="D60" s="62" t="s">
        <v>115</v>
      </c>
      <c r="X60" s="61" t="s">
        <v>900</v>
      </c>
      <c r="Y60" s="61" t="s">
        <v>471</v>
      </c>
    </row>
    <row r="61" spans="1:25" x14ac:dyDescent="0.2">
      <c r="A61" s="77">
        <v>59</v>
      </c>
      <c r="B61" s="62" t="s">
        <v>187</v>
      </c>
      <c r="C61" s="77">
        <v>58</v>
      </c>
      <c r="D61" s="62" t="s">
        <v>116</v>
      </c>
      <c r="X61" s="61" t="s">
        <v>901</v>
      </c>
      <c r="Y61" s="61" t="s">
        <v>472</v>
      </c>
    </row>
    <row r="62" spans="1:25" x14ac:dyDescent="0.2">
      <c r="A62" s="77">
        <v>60</v>
      </c>
      <c r="B62" s="62" t="s">
        <v>608</v>
      </c>
      <c r="C62" s="77">
        <v>66</v>
      </c>
      <c r="D62" s="62" t="s">
        <v>117</v>
      </c>
      <c r="X62" s="61" t="s">
        <v>902</v>
      </c>
      <c r="Y62" s="61" t="s">
        <v>473</v>
      </c>
    </row>
    <row r="63" spans="1:25" x14ac:dyDescent="0.2">
      <c r="A63" s="77">
        <v>61</v>
      </c>
      <c r="B63" s="62" t="s">
        <v>619</v>
      </c>
      <c r="C63" s="77">
        <v>68</v>
      </c>
      <c r="D63" s="62" t="s">
        <v>118</v>
      </c>
      <c r="X63" s="61" t="s">
        <v>903</v>
      </c>
      <c r="Y63" s="61" t="s">
        <v>474</v>
      </c>
    </row>
    <row r="64" spans="1:25" x14ac:dyDescent="0.2">
      <c r="A64" s="77">
        <v>62</v>
      </c>
      <c r="B64" s="62" t="s">
        <v>113</v>
      </c>
      <c r="C64" s="77">
        <v>69</v>
      </c>
      <c r="D64" s="62" t="s">
        <v>119</v>
      </c>
      <c r="X64" s="61" t="s">
        <v>904</v>
      </c>
      <c r="Y64" s="61" t="s">
        <v>475</v>
      </c>
    </row>
    <row r="65" spans="1:25" x14ac:dyDescent="0.2">
      <c r="A65" s="77">
        <v>63</v>
      </c>
      <c r="B65" s="62" t="s">
        <v>189</v>
      </c>
      <c r="C65" s="77">
        <v>45</v>
      </c>
      <c r="D65" s="62" t="s">
        <v>120</v>
      </c>
      <c r="X65" s="61" t="s">
        <v>905</v>
      </c>
      <c r="Y65" s="61" t="s">
        <v>476</v>
      </c>
    </row>
    <row r="66" spans="1:25" x14ac:dyDescent="0.2">
      <c r="A66" s="77">
        <v>64</v>
      </c>
      <c r="B66" s="62" t="s">
        <v>1076</v>
      </c>
      <c r="C66" s="77">
        <v>71</v>
      </c>
      <c r="D66" s="62" t="s">
        <v>572</v>
      </c>
      <c r="X66" s="61" t="s">
        <v>906</v>
      </c>
      <c r="Y66" s="61" t="s">
        <v>477</v>
      </c>
    </row>
    <row r="67" spans="1:25" x14ac:dyDescent="0.2">
      <c r="A67" s="77">
        <v>65</v>
      </c>
      <c r="B67" s="62" t="s">
        <v>566</v>
      </c>
      <c r="C67" s="77">
        <v>95</v>
      </c>
      <c r="D67" s="62" t="s">
        <v>121</v>
      </c>
      <c r="X67" s="61" t="s">
        <v>907</v>
      </c>
      <c r="Y67" s="61" t="s">
        <v>478</v>
      </c>
    </row>
    <row r="68" spans="1:25" x14ac:dyDescent="0.2">
      <c r="A68" s="77">
        <v>66</v>
      </c>
      <c r="B68" s="62" t="s">
        <v>188</v>
      </c>
      <c r="C68" s="77">
        <v>74</v>
      </c>
      <c r="D68" s="62" t="s">
        <v>122</v>
      </c>
      <c r="X68" s="61" t="s">
        <v>908</v>
      </c>
      <c r="Y68" s="61" t="s">
        <v>479</v>
      </c>
    </row>
    <row r="69" spans="1:25" x14ac:dyDescent="0.2">
      <c r="A69" s="77">
        <v>67</v>
      </c>
      <c r="B69" s="62" t="s">
        <v>190</v>
      </c>
      <c r="C69" s="77">
        <v>76</v>
      </c>
      <c r="D69" s="62" t="s">
        <v>585</v>
      </c>
      <c r="X69" s="62" t="s">
        <v>909</v>
      </c>
      <c r="Y69" s="62" t="s">
        <v>1168</v>
      </c>
    </row>
    <row r="70" spans="1:25" x14ac:dyDescent="0.2">
      <c r="A70" s="77">
        <v>68</v>
      </c>
      <c r="B70" s="62" t="s">
        <v>191</v>
      </c>
      <c r="C70" s="77">
        <v>77</v>
      </c>
      <c r="D70" s="62" t="s">
        <v>123</v>
      </c>
      <c r="X70" s="61" t="s">
        <v>910</v>
      </c>
      <c r="Y70" s="61" t="s">
        <v>1169</v>
      </c>
    </row>
    <row r="71" spans="1:25" x14ac:dyDescent="0.2">
      <c r="A71" s="77">
        <v>69</v>
      </c>
      <c r="B71" s="62" t="s">
        <v>192</v>
      </c>
      <c r="C71" s="77">
        <v>75</v>
      </c>
      <c r="D71" s="62" t="s">
        <v>218</v>
      </c>
      <c r="X71" s="61" t="s">
        <v>911</v>
      </c>
      <c r="Y71" s="61" t="s">
        <v>1170</v>
      </c>
    </row>
    <row r="72" spans="1:25" x14ac:dyDescent="0.2">
      <c r="A72" s="77">
        <v>70</v>
      </c>
      <c r="B72" s="62" t="s">
        <v>193</v>
      </c>
      <c r="C72" s="77">
        <v>33</v>
      </c>
      <c r="D72" s="62" t="s">
        <v>124</v>
      </c>
      <c r="X72" s="61" t="s">
        <v>912</v>
      </c>
      <c r="Y72" s="61" t="s">
        <v>1171</v>
      </c>
    </row>
    <row r="73" spans="1:25" x14ac:dyDescent="0.2">
      <c r="A73" s="77">
        <v>71</v>
      </c>
      <c r="B73" s="62" t="s">
        <v>571</v>
      </c>
      <c r="C73" s="77">
        <v>37</v>
      </c>
      <c r="D73" s="62" t="s">
        <v>1075</v>
      </c>
      <c r="X73" s="61" t="s">
        <v>913</v>
      </c>
      <c r="Y73" s="61" t="s">
        <v>1172</v>
      </c>
    </row>
    <row r="74" spans="1:25" x14ac:dyDescent="0.2">
      <c r="A74" s="77">
        <v>72</v>
      </c>
      <c r="B74" s="62" t="s">
        <v>568</v>
      </c>
      <c r="C74" s="77">
        <v>82</v>
      </c>
      <c r="D74" s="62" t="s">
        <v>125</v>
      </c>
      <c r="X74" s="61" t="s">
        <v>914</v>
      </c>
      <c r="Y74" s="61" t="s">
        <v>480</v>
      </c>
    </row>
    <row r="75" spans="1:25" x14ac:dyDescent="0.2">
      <c r="A75" s="77">
        <v>73</v>
      </c>
      <c r="B75" s="62" t="s">
        <v>590</v>
      </c>
      <c r="C75" s="77">
        <v>78</v>
      </c>
      <c r="D75" s="62" t="s">
        <v>126</v>
      </c>
      <c r="X75" s="61" t="s">
        <v>915</v>
      </c>
      <c r="Y75" s="61" t="s">
        <v>1173</v>
      </c>
    </row>
    <row r="76" spans="1:25" x14ac:dyDescent="0.2">
      <c r="A76" s="77">
        <v>74</v>
      </c>
      <c r="B76" s="62" t="s">
        <v>194</v>
      </c>
      <c r="C76" s="77">
        <v>81</v>
      </c>
      <c r="D76" s="62" t="s">
        <v>221</v>
      </c>
      <c r="X76" s="61" t="s">
        <v>916</v>
      </c>
      <c r="Y76" s="61" t="s">
        <v>987</v>
      </c>
    </row>
    <row r="77" spans="1:25" x14ac:dyDescent="0.2">
      <c r="A77" s="77">
        <v>75</v>
      </c>
      <c r="B77" s="62" t="s">
        <v>217</v>
      </c>
      <c r="C77" s="77">
        <v>90</v>
      </c>
      <c r="D77" s="62" t="s">
        <v>127</v>
      </c>
      <c r="X77" s="61" t="s">
        <v>917</v>
      </c>
      <c r="Y77" s="61" t="s">
        <v>988</v>
      </c>
    </row>
    <row r="78" spans="1:25" x14ac:dyDescent="0.2">
      <c r="A78" s="77">
        <v>76</v>
      </c>
      <c r="B78" s="62" t="s">
        <v>584</v>
      </c>
      <c r="C78" s="77">
        <v>93</v>
      </c>
      <c r="D78" s="62" t="s">
        <v>128</v>
      </c>
      <c r="X78" s="61" t="s">
        <v>918</v>
      </c>
      <c r="Y78" s="61" t="s">
        <v>658</v>
      </c>
    </row>
    <row r="79" spans="1:25" x14ac:dyDescent="0.2">
      <c r="A79" s="77">
        <v>77</v>
      </c>
      <c r="B79" s="62" t="s">
        <v>123</v>
      </c>
      <c r="C79" s="77">
        <v>91</v>
      </c>
      <c r="D79" s="62" t="s">
        <v>565</v>
      </c>
      <c r="X79" s="61" t="s">
        <v>919</v>
      </c>
      <c r="Y79" s="61" t="s">
        <v>481</v>
      </c>
    </row>
    <row r="80" spans="1:25" x14ac:dyDescent="0.2">
      <c r="A80" s="77">
        <v>78</v>
      </c>
      <c r="B80" s="62" t="s">
        <v>195</v>
      </c>
      <c r="C80" s="77">
        <v>92</v>
      </c>
      <c r="D80" s="62" t="s">
        <v>129</v>
      </c>
      <c r="X80" s="61" t="s">
        <v>482</v>
      </c>
      <c r="Y80" s="61" t="s">
        <v>482</v>
      </c>
    </row>
    <row r="81" spans="1:25" x14ac:dyDescent="0.2">
      <c r="A81" s="77">
        <v>79</v>
      </c>
      <c r="B81" s="62" t="s">
        <v>539</v>
      </c>
      <c r="C81" s="77">
        <v>108</v>
      </c>
      <c r="D81" s="62" t="s">
        <v>583</v>
      </c>
      <c r="X81" s="61" t="s">
        <v>920</v>
      </c>
      <c r="Y81" s="61" t="s">
        <v>483</v>
      </c>
    </row>
    <row r="82" spans="1:25" x14ac:dyDescent="0.2">
      <c r="A82" s="77">
        <v>80</v>
      </c>
      <c r="B82" s="62" t="s">
        <v>196</v>
      </c>
      <c r="C82" s="77">
        <v>48</v>
      </c>
      <c r="D82" s="62" t="s">
        <v>130</v>
      </c>
      <c r="X82" s="61" t="s">
        <v>921</v>
      </c>
      <c r="Y82" s="61" t="s">
        <v>989</v>
      </c>
    </row>
    <row r="83" spans="1:25" x14ac:dyDescent="0.2">
      <c r="A83" s="77">
        <v>81</v>
      </c>
      <c r="B83" s="62" t="s">
        <v>220</v>
      </c>
      <c r="C83" s="77">
        <v>13</v>
      </c>
      <c r="D83" s="62" t="s">
        <v>602</v>
      </c>
      <c r="X83" s="61" t="s">
        <v>922</v>
      </c>
      <c r="Y83" s="61" t="s">
        <v>484</v>
      </c>
    </row>
    <row r="84" spans="1:25" x14ac:dyDescent="0.2">
      <c r="A84" s="77">
        <v>82</v>
      </c>
      <c r="B84" s="62" t="s">
        <v>197</v>
      </c>
      <c r="C84" s="77">
        <v>23</v>
      </c>
      <c r="D84" s="62" t="s">
        <v>654</v>
      </c>
      <c r="X84" s="61" t="s">
        <v>1191</v>
      </c>
      <c r="Y84" s="61" t="s">
        <v>485</v>
      </c>
    </row>
    <row r="85" spans="1:25" x14ac:dyDescent="0.2">
      <c r="A85" s="77">
        <v>83</v>
      </c>
      <c r="B85" s="62" t="s">
        <v>651</v>
      </c>
      <c r="C85" s="77">
        <v>35</v>
      </c>
      <c r="D85" s="62" t="s">
        <v>131</v>
      </c>
      <c r="X85" s="61" t="s">
        <v>923</v>
      </c>
      <c r="Y85" s="61" t="s">
        <v>990</v>
      </c>
    </row>
    <row r="86" spans="1:25" x14ac:dyDescent="0.2">
      <c r="A86" s="77">
        <v>84</v>
      </c>
      <c r="B86" s="62" t="s">
        <v>198</v>
      </c>
      <c r="C86" s="77">
        <v>94</v>
      </c>
      <c r="D86" s="62" t="s">
        <v>132</v>
      </c>
      <c r="X86" s="61" t="s">
        <v>924</v>
      </c>
      <c r="Y86" s="61" t="s">
        <v>991</v>
      </c>
    </row>
    <row r="87" spans="1:25" x14ac:dyDescent="0.2">
      <c r="A87" s="77">
        <v>85</v>
      </c>
      <c r="B87" s="62" t="s">
        <v>599</v>
      </c>
      <c r="C87" s="77">
        <v>50</v>
      </c>
      <c r="D87" s="62" t="s">
        <v>133</v>
      </c>
      <c r="X87" s="61" t="s">
        <v>925</v>
      </c>
      <c r="Y87" s="61" t="s">
        <v>992</v>
      </c>
    </row>
    <row r="88" spans="1:25" x14ac:dyDescent="0.2">
      <c r="A88" s="77">
        <v>86</v>
      </c>
      <c r="B88" s="62" t="s">
        <v>199</v>
      </c>
      <c r="C88" s="77">
        <v>87</v>
      </c>
      <c r="D88" s="62" t="s">
        <v>134</v>
      </c>
      <c r="X88" s="61" t="s">
        <v>1192</v>
      </c>
      <c r="Y88" s="61" t="s">
        <v>993</v>
      </c>
    </row>
    <row r="89" spans="1:25" x14ac:dyDescent="0.2">
      <c r="A89" s="77">
        <v>87</v>
      </c>
      <c r="B89" s="62" t="s">
        <v>200</v>
      </c>
      <c r="C89" s="77">
        <v>14</v>
      </c>
      <c r="D89" s="62" t="s">
        <v>135</v>
      </c>
      <c r="X89" s="61" t="s">
        <v>1193</v>
      </c>
      <c r="Y89" s="61" t="s">
        <v>994</v>
      </c>
    </row>
    <row r="90" spans="1:25" x14ac:dyDescent="0.2">
      <c r="A90" s="77">
        <v>88</v>
      </c>
      <c r="B90" s="62" t="s">
        <v>540</v>
      </c>
      <c r="C90" s="77">
        <v>97</v>
      </c>
      <c r="D90" s="62" t="s">
        <v>136</v>
      </c>
      <c r="X90" s="61" t="s">
        <v>1194</v>
      </c>
      <c r="Y90" s="61" t="s">
        <v>995</v>
      </c>
    </row>
    <row r="91" spans="1:25" x14ac:dyDescent="0.2">
      <c r="A91" s="77">
        <v>89</v>
      </c>
      <c r="B91" s="62" t="s">
        <v>201</v>
      </c>
      <c r="C91" s="77">
        <v>49</v>
      </c>
      <c r="D91" s="62" t="s">
        <v>214</v>
      </c>
      <c r="X91" s="61" t="s">
        <v>1195</v>
      </c>
      <c r="Y91" s="61" t="s">
        <v>1174</v>
      </c>
    </row>
    <row r="92" spans="1:25" x14ac:dyDescent="0.2">
      <c r="A92" s="77">
        <v>90</v>
      </c>
      <c r="B92" s="62" t="s">
        <v>202</v>
      </c>
      <c r="C92" s="77">
        <v>89</v>
      </c>
      <c r="D92" s="62" t="s">
        <v>137</v>
      </c>
      <c r="X92" s="61" t="s">
        <v>1196</v>
      </c>
      <c r="Y92" s="61" t="s">
        <v>996</v>
      </c>
    </row>
    <row r="93" spans="1:25" x14ac:dyDescent="0.2">
      <c r="A93" s="77">
        <v>91</v>
      </c>
      <c r="B93" s="62" t="s">
        <v>564</v>
      </c>
      <c r="C93" s="77">
        <v>98</v>
      </c>
      <c r="D93" s="62" t="s">
        <v>587</v>
      </c>
      <c r="X93" s="61" t="s">
        <v>926</v>
      </c>
      <c r="Y93" s="61" t="s">
        <v>486</v>
      </c>
    </row>
    <row r="94" spans="1:25" x14ac:dyDescent="0.2">
      <c r="A94" s="77">
        <v>92</v>
      </c>
      <c r="B94" s="62" t="s">
        <v>203</v>
      </c>
      <c r="C94" s="77">
        <v>40</v>
      </c>
      <c r="D94" s="62" t="s">
        <v>1078</v>
      </c>
      <c r="X94" s="61" t="s">
        <v>927</v>
      </c>
      <c r="Y94" s="61" t="s">
        <v>487</v>
      </c>
    </row>
    <row r="95" spans="1:25" x14ac:dyDescent="0.2">
      <c r="A95" s="77">
        <v>93</v>
      </c>
      <c r="B95" s="62" t="s">
        <v>204</v>
      </c>
      <c r="C95" s="77">
        <v>73</v>
      </c>
      <c r="D95" s="62" t="s">
        <v>591</v>
      </c>
      <c r="X95" s="61" t="s">
        <v>928</v>
      </c>
      <c r="Y95" s="61" t="s">
        <v>488</v>
      </c>
    </row>
    <row r="96" spans="1:25" x14ac:dyDescent="0.2">
      <c r="A96" s="77">
        <v>94</v>
      </c>
      <c r="B96" s="62" t="s">
        <v>207</v>
      </c>
      <c r="C96" s="77">
        <v>100</v>
      </c>
      <c r="D96" s="62" t="s">
        <v>216</v>
      </c>
      <c r="X96" s="61" t="s">
        <v>929</v>
      </c>
      <c r="Y96" s="61" t="s">
        <v>489</v>
      </c>
    </row>
    <row r="97" spans="1:25" x14ac:dyDescent="0.2">
      <c r="A97" s="77">
        <v>95</v>
      </c>
      <c r="B97" s="62" t="s">
        <v>208</v>
      </c>
      <c r="C97" s="77">
        <v>65</v>
      </c>
      <c r="D97" s="62" t="s">
        <v>567</v>
      </c>
      <c r="X97" s="61" t="s">
        <v>930</v>
      </c>
      <c r="Y97" s="61" t="s">
        <v>490</v>
      </c>
    </row>
    <row r="98" spans="1:25" x14ac:dyDescent="0.2">
      <c r="A98" s="77">
        <v>96</v>
      </c>
      <c r="B98" s="62" t="s">
        <v>548</v>
      </c>
      <c r="C98" s="77">
        <v>85</v>
      </c>
      <c r="D98" s="62" t="s">
        <v>600</v>
      </c>
      <c r="X98" s="61" t="s">
        <v>1152</v>
      </c>
      <c r="Y98" s="61" t="s">
        <v>1175</v>
      </c>
    </row>
    <row r="99" spans="1:25" x14ac:dyDescent="0.2">
      <c r="A99" s="77">
        <v>97</v>
      </c>
      <c r="B99" s="62" t="s">
        <v>136</v>
      </c>
      <c r="C99" s="77">
        <v>102</v>
      </c>
      <c r="D99" s="62" t="s">
        <v>138</v>
      </c>
      <c r="X99" s="61" t="s">
        <v>931</v>
      </c>
      <c r="Y99" s="61" t="s">
        <v>491</v>
      </c>
    </row>
    <row r="100" spans="1:25" x14ac:dyDescent="0.2">
      <c r="A100" s="77">
        <v>98</v>
      </c>
      <c r="B100" s="62" t="s">
        <v>586</v>
      </c>
      <c r="C100" s="77">
        <v>52</v>
      </c>
      <c r="D100" s="62" t="s">
        <v>579</v>
      </c>
      <c r="X100" s="62" t="s">
        <v>932</v>
      </c>
      <c r="Y100" s="62" t="s">
        <v>1176</v>
      </c>
    </row>
    <row r="101" spans="1:25" x14ac:dyDescent="0.2">
      <c r="A101" s="77">
        <v>99</v>
      </c>
      <c r="B101" s="62" t="s">
        <v>209</v>
      </c>
      <c r="C101" s="77">
        <v>47</v>
      </c>
      <c r="D101" s="62" t="s">
        <v>139</v>
      </c>
      <c r="X101" s="62" t="s">
        <v>933</v>
      </c>
      <c r="Y101" s="62" t="s">
        <v>1177</v>
      </c>
    </row>
    <row r="102" spans="1:25" x14ac:dyDescent="0.2">
      <c r="A102" s="77">
        <v>100</v>
      </c>
      <c r="B102" s="62" t="s">
        <v>215</v>
      </c>
      <c r="C102" s="77">
        <v>86</v>
      </c>
      <c r="D102" s="62" t="s">
        <v>140</v>
      </c>
      <c r="X102" s="62" t="s">
        <v>934</v>
      </c>
      <c r="Y102" s="62" t="s">
        <v>997</v>
      </c>
    </row>
    <row r="103" spans="1:25" x14ac:dyDescent="0.2">
      <c r="A103" s="77">
        <v>101</v>
      </c>
      <c r="B103" s="62" t="s">
        <v>588</v>
      </c>
      <c r="C103" s="77">
        <v>109</v>
      </c>
      <c r="D103" s="62" t="s">
        <v>612</v>
      </c>
      <c r="X103" s="62" t="s">
        <v>935</v>
      </c>
      <c r="Y103" s="62" t="s">
        <v>492</v>
      </c>
    </row>
    <row r="104" spans="1:25" x14ac:dyDescent="0.2">
      <c r="A104" s="77">
        <v>102</v>
      </c>
      <c r="B104" s="62" t="s">
        <v>210</v>
      </c>
      <c r="C104" s="77">
        <v>101</v>
      </c>
      <c r="D104" s="62" t="s">
        <v>589</v>
      </c>
      <c r="X104" s="62" t="s">
        <v>936</v>
      </c>
      <c r="Y104" s="62" t="s">
        <v>493</v>
      </c>
    </row>
    <row r="105" spans="1:25" x14ac:dyDescent="0.2">
      <c r="A105" s="77">
        <v>103</v>
      </c>
      <c r="B105" s="62" t="s">
        <v>610</v>
      </c>
      <c r="C105" s="77">
        <v>46</v>
      </c>
      <c r="D105" s="62" t="s">
        <v>557</v>
      </c>
      <c r="X105" s="61" t="s">
        <v>964</v>
      </c>
      <c r="Y105" s="61" t="s">
        <v>519</v>
      </c>
    </row>
    <row r="106" spans="1:25" x14ac:dyDescent="0.2">
      <c r="A106" s="77">
        <v>104</v>
      </c>
      <c r="B106" s="62" t="s">
        <v>573</v>
      </c>
      <c r="C106" s="77">
        <v>24</v>
      </c>
      <c r="D106" s="62" t="s">
        <v>555</v>
      </c>
      <c r="X106" s="61" t="s">
        <v>965</v>
      </c>
      <c r="Y106" s="61" t="s">
        <v>520</v>
      </c>
    </row>
    <row r="107" spans="1:25" x14ac:dyDescent="0.2">
      <c r="A107" s="77">
        <v>105</v>
      </c>
      <c r="B107" s="62" t="s">
        <v>211</v>
      </c>
      <c r="C107" s="77">
        <v>32</v>
      </c>
      <c r="D107" s="62" t="s">
        <v>554</v>
      </c>
      <c r="X107" s="61" t="s">
        <v>966</v>
      </c>
      <c r="Y107" s="61" t="s">
        <v>521</v>
      </c>
    </row>
    <row r="108" spans="1:25" x14ac:dyDescent="0.2">
      <c r="A108" s="77">
        <v>106</v>
      </c>
      <c r="B108" s="62" t="s">
        <v>604</v>
      </c>
      <c r="C108" s="77">
        <v>38</v>
      </c>
      <c r="D108" s="62" t="s">
        <v>556</v>
      </c>
      <c r="X108" s="61" t="s">
        <v>967</v>
      </c>
      <c r="Y108" s="61" t="s">
        <v>1179</v>
      </c>
    </row>
    <row r="109" spans="1:25" x14ac:dyDescent="0.2">
      <c r="A109" s="77">
        <v>107</v>
      </c>
      <c r="B109" s="62" t="s">
        <v>212</v>
      </c>
      <c r="C109" s="77">
        <v>39</v>
      </c>
      <c r="D109" s="62" t="s">
        <v>614</v>
      </c>
      <c r="X109" s="61" t="s">
        <v>968</v>
      </c>
      <c r="Y109" s="61" t="s">
        <v>522</v>
      </c>
    </row>
    <row r="110" spans="1:25" x14ac:dyDescent="0.2">
      <c r="A110" s="77">
        <v>108</v>
      </c>
      <c r="B110" s="62" t="s">
        <v>582</v>
      </c>
      <c r="C110" s="77">
        <v>51</v>
      </c>
      <c r="D110" s="62" t="s">
        <v>141</v>
      </c>
      <c r="X110" s="61" t="s">
        <v>969</v>
      </c>
      <c r="Y110" s="61" t="s">
        <v>523</v>
      </c>
    </row>
    <row r="111" spans="1:25" x14ac:dyDescent="0.2">
      <c r="A111" s="77">
        <v>109</v>
      </c>
      <c r="B111" s="62" t="s">
        <v>612</v>
      </c>
      <c r="C111" s="77">
        <v>103</v>
      </c>
      <c r="D111" s="62" t="s">
        <v>611</v>
      </c>
      <c r="X111" s="61" t="s">
        <v>970</v>
      </c>
      <c r="Y111" s="61" t="s">
        <v>1178</v>
      </c>
    </row>
    <row r="112" spans="1:25" x14ac:dyDescent="0.2">
      <c r="X112" s="61" t="s">
        <v>971</v>
      </c>
      <c r="Y112" s="61" t="s">
        <v>524</v>
      </c>
    </row>
    <row r="113" spans="1:25" x14ac:dyDescent="0.2">
      <c r="X113" s="61" t="s">
        <v>972</v>
      </c>
      <c r="Y113" s="61" t="s">
        <v>525</v>
      </c>
    </row>
    <row r="114" spans="1:25" x14ac:dyDescent="0.2">
      <c r="X114" s="61" t="s">
        <v>973</v>
      </c>
      <c r="Y114" s="61" t="s">
        <v>662</v>
      </c>
    </row>
    <row r="115" spans="1:25" x14ac:dyDescent="0.2">
      <c r="X115" s="61" t="s">
        <v>974</v>
      </c>
      <c r="Y115" s="61" t="s">
        <v>1180</v>
      </c>
    </row>
    <row r="116" spans="1:25" x14ac:dyDescent="0.2">
      <c r="X116" s="62" t="s">
        <v>937</v>
      </c>
      <c r="Y116" s="62" t="s">
        <v>494</v>
      </c>
    </row>
    <row r="117" spans="1:25" x14ac:dyDescent="0.2">
      <c r="X117" s="62" t="s">
        <v>938</v>
      </c>
      <c r="Y117" s="62" t="s">
        <v>659</v>
      </c>
    </row>
    <row r="118" spans="1:25" x14ac:dyDescent="0.2">
      <c r="X118" s="62" t="s">
        <v>939</v>
      </c>
      <c r="Y118" s="62" t="s">
        <v>495</v>
      </c>
    </row>
    <row r="119" spans="1:25" x14ac:dyDescent="0.2">
      <c r="A119" s="79"/>
      <c r="B119" s="79"/>
      <c r="C119" s="79"/>
      <c r="X119" s="62" t="s">
        <v>940</v>
      </c>
      <c r="Y119" s="62" t="s">
        <v>496</v>
      </c>
    </row>
    <row r="120" spans="1:25" x14ac:dyDescent="0.2">
      <c r="A120" s="79"/>
      <c r="B120" s="79"/>
      <c r="C120" s="79"/>
      <c r="X120" s="62" t="s">
        <v>1151</v>
      </c>
      <c r="Y120" s="62" t="s">
        <v>497</v>
      </c>
    </row>
    <row r="121" spans="1:25" x14ac:dyDescent="0.2">
      <c r="A121" s="79"/>
      <c r="B121" s="79"/>
      <c r="C121" s="79"/>
      <c r="X121" s="62" t="s">
        <v>941</v>
      </c>
      <c r="Y121" s="62" t="s">
        <v>498</v>
      </c>
    </row>
    <row r="122" spans="1:25" x14ac:dyDescent="0.2">
      <c r="A122" s="79"/>
      <c r="B122" s="79"/>
      <c r="C122" s="79"/>
      <c r="X122" s="62" t="s">
        <v>942</v>
      </c>
      <c r="Y122" s="62" t="s">
        <v>499</v>
      </c>
    </row>
    <row r="123" spans="1:25" x14ac:dyDescent="0.2">
      <c r="X123" s="62" t="s">
        <v>943</v>
      </c>
      <c r="Y123" s="62" t="s">
        <v>500</v>
      </c>
    </row>
    <row r="124" spans="1:25" x14ac:dyDescent="0.2">
      <c r="X124" s="62" t="s">
        <v>1197</v>
      </c>
      <c r="Y124" s="62" t="s">
        <v>1181</v>
      </c>
    </row>
    <row r="125" spans="1:25" x14ac:dyDescent="0.2">
      <c r="X125" s="62" t="s">
        <v>1198</v>
      </c>
      <c r="Y125" s="62" t="s">
        <v>660</v>
      </c>
    </row>
    <row r="126" spans="1:25" x14ac:dyDescent="0.2">
      <c r="X126" s="62" t="s">
        <v>944</v>
      </c>
      <c r="Y126" s="62" t="s">
        <v>501</v>
      </c>
    </row>
    <row r="127" spans="1:25" x14ac:dyDescent="0.2">
      <c r="X127" s="62" t="s">
        <v>945</v>
      </c>
      <c r="Y127" s="62" t="s">
        <v>502</v>
      </c>
    </row>
    <row r="128" spans="1:25" x14ac:dyDescent="0.2">
      <c r="X128" s="62" t="s">
        <v>946</v>
      </c>
      <c r="Y128" s="62" t="s">
        <v>503</v>
      </c>
    </row>
    <row r="129" spans="24:25" x14ac:dyDescent="0.2">
      <c r="X129" s="62" t="s">
        <v>1199</v>
      </c>
      <c r="Y129" s="62" t="s">
        <v>504</v>
      </c>
    </row>
    <row r="130" spans="24:25" x14ac:dyDescent="0.2">
      <c r="X130" s="62" t="s">
        <v>947</v>
      </c>
      <c r="Y130" s="62" t="s">
        <v>505</v>
      </c>
    </row>
    <row r="131" spans="24:25" x14ac:dyDescent="0.2">
      <c r="X131" s="62" t="s">
        <v>948</v>
      </c>
      <c r="Y131" s="62" t="s">
        <v>506</v>
      </c>
    </row>
    <row r="132" spans="24:25" x14ac:dyDescent="0.2">
      <c r="X132" s="62" t="s">
        <v>1200</v>
      </c>
      <c r="Y132" s="62" t="s">
        <v>507</v>
      </c>
    </row>
    <row r="133" spans="24:25" x14ac:dyDescent="0.2">
      <c r="X133" s="62" t="s">
        <v>949</v>
      </c>
      <c r="Y133" s="62" t="s">
        <v>1182</v>
      </c>
    </row>
    <row r="134" spans="24:25" x14ac:dyDescent="0.2">
      <c r="X134" s="62" t="s">
        <v>950</v>
      </c>
      <c r="Y134" s="62" t="s">
        <v>1149</v>
      </c>
    </row>
    <row r="135" spans="24:25" x14ac:dyDescent="0.2">
      <c r="X135" s="62" t="s">
        <v>951</v>
      </c>
      <c r="Y135" s="62" t="s">
        <v>1183</v>
      </c>
    </row>
    <row r="136" spans="24:25" x14ac:dyDescent="0.2">
      <c r="X136" s="62" t="s">
        <v>952</v>
      </c>
      <c r="Y136" s="62" t="s">
        <v>508</v>
      </c>
    </row>
    <row r="137" spans="24:25" x14ac:dyDescent="0.2">
      <c r="X137" s="62" t="s">
        <v>953</v>
      </c>
      <c r="Y137" s="62" t="s">
        <v>509</v>
      </c>
    </row>
    <row r="138" spans="24:25" x14ac:dyDescent="0.2">
      <c r="X138" s="62" t="s">
        <v>954</v>
      </c>
      <c r="Y138" s="62" t="s">
        <v>510</v>
      </c>
    </row>
    <row r="139" spans="24:25" x14ac:dyDescent="0.2">
      <c r="X139" s="61" t="s">
        <v>975</v>
      </c>
      <c r="Y139" s="61" t="s">
        <v>526</v>
      </c>
    </row>
    <row r="140" spans="24:25" x14ac:dyDescent="0.2">
      <c r="X140" s="61" t="s">
        <v>976</v>
      </c>
      <c r="Y140" s="61" t="s">
        <v>527</v>
      </c>
    </row>
    <row r="141" spans="24:25" x14ac:dyDescent="0.2">
      <c r="X141" s="61" t="s">
        <v>977</v>
      </c>
      <c r="Y141" s="61" t="s">
        <v>528</v>
      </c>
    </row>
    <row r="142" spans="24:25" x14ac:dyDescent="0.2">
      <c r="X142" s="61" t="s">
        <v>529</v>
      </c>
      <c r="Y142" s="61" t="s">
        <v>529</v>
      </c>
    </row>
    <row r="143" spans="24:25" x14ac:dyDescent="0.2">
      <c r="X143" s="61" t="s">
        <v>1201</v>
      </c>
      <c r="Y143" s="61" t="s">
        <v>1150</v>
      </c>
    </row>
    <row r="144" spans="24:25" x14ac:dyDescent="0.2">
      <c r="X144" s="61" t="s">
        <v>978</v>
      </c>
      <c r="Y144" s="61" t="s">
        <v>530</v>
      </c>
    </row>
    <row r="145" spans="24:25" x14ac:dyDescent="0.2">
      <c r="X145" s="62" t="s">
        <v>955</v>
      </c>
      <c r="Y145" s="62" t="s">
        <v>511</v>
      </c>
    </row>
    <row r="146" spans="24:25" x14ac:dyDescent="0.2">
      <c r="X146" s="62" t="s">
        <v>956</v>
      </c>
      <c r="Y146" s="62" t="s">
        <v>512</v>
      </c>
    </row>
    <row r="147" spans="24:25" x14ac:dyDescent="0.2">
      <c r="X147" s="62" t="s">
        <v>957</v>
      </c>
      <c r="Y147" s="62" t="s">
        <v>513</v>
      </c>
    </row>
    <row r="148" spans="24:25" x14ac:dyDescent="0.2">
      <c r="X148" s="62" t="s">
        <v>958</v>
      </c>
      <c r="Y148" s="62" t="s">
        <v>514</v>
      </c>
    </row>
    <row r="149" spans="24:25" x14ac:dyDescent="0.2">
      <c r="X149" s="62" t="s">
        <v>959</v>
      </c>
      <c r="Y149" s="62" t="s">
        <v>515</v>
      </c>
    </row>
    <row r="150" spans="24:25" x14ac:dyDescent="0.2">
      <c r="X150" s="62" t="s">
        <v>960</v>
      </c>
      <c r="Y150" s="62" t="s">
        <v>998</v>
      </c>
    </row>
    <row r="151" spans="24:25" x14ac:dyDescent="0.2">
      <c r="X151" s="62" t="s">
        <v>961</v>
      </c>
      <c r="Y151" s="62" t="s">
        <v>516</v>
      </c>
    </row>
    <row r="152" spans="24:25" x14ac:dyDescent="0.2">
      <c r="X152" s="62" t="s">
        <v>1202</v>
      </c>
      <c r="Y152" s="62" t="s">
        <v>517</v>
      </c>
    </row>
    <row r="153" spans="24:25" x14ac:dyDescent="0.2">
      <c r="X153" s="62" t="s">
        <v>962</v>
      </c>
      <c r="Y153" s="62" t="s">
        <v>661</v>
      </c>
    </row>
    <row r="154" spans="24:25" x14ac:dyDescent="0.2">
      <c r="X154" s="62" t="s">
        <v>963</v>
      </c>
      <c r="Y154" s="62" t="s">
        <v>563</v>
      </c>
    </row>
    <row r="155" spans="24:25" x14ac:dyDescent="0.2">
      <c r="X155" s="62" t="s">
        <v>1203</v>
      </c>
      <c r="Y155" s="62" t="s">
        <v>518</v>
      </c>
    </row>
  </sheetData>
  <sheetProtection algorithmName="SHA-512" hashValue="A/9aZ5VxCWgerp9hzHi5wL7786iqEGTRzlxqNDosQkK0wrEZ6g0yDqBwImC2g9RVoMFTOucjZ7BytsxBUp7FEg==" saltValue="QP4lltjd55FeDAkUB/iNOg==" spinCount="100000" sheet="1" objects="1" scenarios="1"/>
  <sortState xmlns:xlrd2="http://schemas.microsoft.com/office/spreadsheetml/2017/richdata2" ref="C2:D167">
    <sortCondition ref="D3:D167"/>
  </sortState>
  <dataValidations count="2">
    <dataValidation type="list" allowBlank="1" showInputMessage="1" showErrorMessage="1" sqref="G16 I14" xr:uid="{00000000-0002-0000-0400-000000000000}">
      <formula1>$G$1:$G$9</formula1>
    </dataValidation>
    <dataValidation type="list" allowBlank="1" showInputMessage="1" showErrorMessage="1" sqref="H16 J14" xr:uid="{00000000-0002-0000-0400-000001000000}">
      <formula1>$H$1:$H$9</formula1>
    </dataValidation>
  </dataValidations>
  <printOptions horizontalCentered="1" gridLines="1"/>
  <pageMargins left="0.51181102362204722" right="0.51181102362204722" top="0.35433070866141736" bottom="0.35433070866141736" header="0.31496062992125984" footer="0.31496062992125984"/>
  <pageSetup paperSize="9" scale="65" fitToWidth="0" fitToHeight="0" pageOrder="overThenDown" orientation="landscape" r:id="rId1"/>
  <colBreaks count="1" manualBreakCount="1">
    <brk id="4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pageSetUpPr fitToPage="1"/>
  </sheetPr>
  <dimension ref="A1:K224"/>
  <sheetViews>
    <sheetView showGridLines="0" zoomScaleNormal="100" zoomScaleSheetLayoutView="100" workbookViewId="0">
      <pane ySplit="5160" activePane="bottomLeft"/>
      <selection activeCell="C7" sqref="C7"/>
      <selection pane="bottomLeft" activeCell="C6" sqref="C6"/>
    </sheetView>
  </sheetViews>
  <sheetFormatPr baseColWidth="10" defaultColWidth="11.42578125" defaultRowHeight="12.75" x14ac:dyDescent="0.2"/>
  <cols>
    <col min="1" max="1" width="5.42578125" style="4" bestFit="1" customWidth="1"/>
    <col min="2" max="2" width="40.85546875" style="4" bestFit="1" customWidth="1"/>
    <col min="3" max="3" width="53.5703125" style="6" customWidth="1"/>
    <col min="4" max="7" width="9.5703125" style="7" customWidth="1"/>
    <col min="8" max="9" width="9.5703125" style="1" customWidth="1"/>
    <col min="10" max="11" width="5.5703125" style="1" bestFit="1" customWidth="1"/>
    <col min="12" max="16384" width="11.42578125" style="1"/>
  </cols>
  <sheetData>
    <row r="1" spans="1:11" s="2" customFormat="1" ht="18" customHeight="1" x14ac:dyDescent="0.2">
      <c r="A1" s="190" t="str">
        <f>'Formulaire Canton'!C1</f>
        <v>AAAA-000-C</v>
      </c>
      <c r="B1" s="184"/>
      <c r="C1" s="185">
        <f>'Formulaire Canton'!$D$1</f>
        <v>0</v>
      </c>
      <c r="D1" s="186" t="s">
        <v>0</v>
      </c>
      <c r="E1" s="187"/>
      <c r="F1" s="187"/>
      <c r="G1" s="186" t="s">
        <v>1</v>
      </c>
      <c r="H1" s="188"/>
      <c r="I1" s="188"/>
      <c r="J1" s="189"/>
      <c r="K1" s="197"/>
    </row>
    <row r="2" spans="1:11" s="2" customFormat="1" ht="15" x14ac:dyDescent="0.2">
      <c r="A2" s="191"/>
      <c r="C2" s="183" t="s">
        <v>67</v>
      </c>
      <c r="D2" s="104">
        <v>1</v>
      </c>
      <c r="E2" s="105">
        <v>2</v>
      </c>
      <c r="F2" s="105">
        <v>3</v>
      </c>
      <c r="G2" s="104">
        <v>1</v>
      </c>
      <c r="H2" s="106">
        <v>2</v>
      </c>
      <c r="I2" s="106">
        <v>3</v>
      </c>
      <c r="J2" s="381" t="s">
        <v>51</v>
      </c>
      <c r="K2" s="366" t="s">
        <v>53</v>
      </c>
    </row>
    <row r="3" spans="1:11" s="2" customFormat="1" x14ac:dyDescent="0.2">
      <c r="A3" s="192" t="s">
        <v>37</v>
      </c>
      <c r="C3" s="206" t="str">
        <f>IF('Formulaire Canton'!C9&lt;&gt;"",'Formulaire Canton'!C9,"")</f>
        <v/>
      </c>
      <c r="D3" s="372" t="s">
        <v>52</v>
      </c>
      <c r="E3" s="387" t="s">
        <v>2</v>
      </c>
      <c r="F3" s="369" t="s">
        <v>3</v>
      </c>
      <c r="G3" s="372" t="s">
        <v>52</v>
      </c>
      <c r="H3" s="375" t="s">
        <v>4</v>
      </c>
      <c r="I3" s="378" t="s">
        <v>3</v>
      </c>
      <c r="J3" s="382"/>
      <c r="K3" s="367"/>
    </row>
    <row r="4" spans="1:11" s="2" customFormat="1" x14ac:dyDescent="0.2">
      <c r="A4" s="192" t="s">
        <v>38</v>
      </c>
      <c r="C4" s="205" t="str">
        <f>IF('Formulaire Canton'!C8&lt;&gt;"",'Formulaire Canton'!C8,"")</f>
        <v/>
      </c>
      <c r="D4" s="373"/>
      <c r="E4" s="376"/>
      <c r="F4" s="370"/>
      <c r="G4" s="373"/>
      <c r="H4" s="376"/>
      <c r="I4" s="379"/>
      <c r="J4" s="382"/>
      <c r="K4" s="367"/>
    </row>
    <row r="5" spans="1:11" s="2" customFormat="1" ht="15" customHeight="1" x14ac:dyDescent="0.2">
      <c r="A5" s="386" t="str">
        <f>'Formulaire Canton'!A1</f>
        <v>SUBVENTIONS CANT ???</v>
      </c>
      <c r="B5" s="313"/>
      <c r="C5" s="198" t="s">
        <v>768</v>
      </c>
      <c r="D5" s="373"/>
      <c r="E5" s="376"/>
      <c r="F5" s="370"/>
      <c r="G5" s="373"/>
      <c r="H5" s="376"/>
      <c r="I5" s="379"/>
      <c r="J5" s="382"/>
      <c r="K5" s="367"/>
    </row>
    <row r="6" spans="1:11" s="2" customFormat="1" x14ac:dyDescent="0.2">
      <c r="A6" s="193" t="s">
        <v>640</v>
      </c>
      <c r="C6" s="202"/>
      <c r="D6" s="373"/>
      <c r="E6" s="376"/>
      <c r="F6" s="370"/>
      <c r="G6" s="373"/>
      <c r="H6" s="376"/>
      <c r="I6" s="379"/>
      <c r="J6" s="382"/>
      <c r="K6" s="367"/>
    </row>
    <row r="7" spans="1:11" s="2" customFormat="1" x14ac:dyDescent="0.2">
      <c r="A7" s="193" t="s">
        <v>1048</v>
      </c>
      <c r="C7" s="203" t="s">
        <v>434</v>
      </c>
      <c r="D7" s="373"/>
      <c r="E7" s="376"/>
      <c r="F7" s="370"/>
      <c r="G7" s="373"/>
      <c r="H7" s="376"/>
      <c r="I7" s="379"/>
      <c r="J7" s="382"/>
      <c r="K7" s="367"/>
    </row>
    <row r="8" spans="1:11" s="2" customFormat="1" x14ac:dyDescent="0.2">
      <c r="A8" s="193" t="s">
        <v>430</v>
      </c>
      <c r="C8" s="204" t="str">
        <f>IF(C7&lt;&gt;"Subventionnables ???",C6*C7,"")</f>
        <v/>
      </c>
      <c r="D8" s="373"/>
      <c r="E8" s="376"/>
      <c r="F8" s="370"/>
      <c r="G8" s="373"/>
      <c r="H8" s="376"/>
      <c r="I8" s="379"/>
      <c r="J8" s="382"/>
      <c r="K8" s="367"/>
    </row>
    <row r="9" spans="1:11" s="2" customFormat="1" x14ac:dyDescent="0.2">
      <c r="A9" s="199" t="s">
        <v>769</v>
      </c>
      <c r="B9" s="200"/>
      <c r="C9" s="201" t="s">
        <v>1055</v>
      </c>
      <c r="D9" s="373"/>
      <c r="E9" s="376"/>
      <c r="F9" s="370"/>
      <c r="G9" s="373"/>
      <c r="H9" s="376"/>
      <c r="I9" s="379"/>
      <c r="J9" s="382"/>
      <c r="K9" s="367"/>
    </row>
    <row r="10" spans="1:11" s="2" customFormat="1" ht="107.25" customHeight="1" x14ac:dyDescent="0.2">
      <c r="A10" s="388" t="s">
        <v>1094</v>
      </c>
      <c r="B10" s="389"/>
      <c r="C10" s="390"/>
      <c r="D10" s="373"/>
      <c r="E10" s="376"/>
      <c r="F10" s="370"/>
      <c r="G10" s="373"/>
      <c r="H10" s="376"/>
      <c r="I10" s="379"/>
      <c r="J10" s="382"/>
      <c r="K10" s="367"/>
    </row>
    <row r="11" spans="1:11" s="84" customFormat="1" ht="13.5" thickBot="1" x14ac:dyDescent="0.25">
      <c r="A11" s="194" t="s">
        <v>49</v>
      </c>
      <c r="B11" s="195" t="s">
        <v>766</v>
      </c>
      <c r="C11" s="196" t="s">
        <v>427</v>
      </c>
      <c r="D11" s="374"/>
      <c r="E11" s="377"/>
      <c r="F11" s="371"/>
      <c r="G11" s="374"/>
      <c r="H11" s="377"/>
      <c r="I11" s="380"/>
      <c r="J11" s="383"/>
      <c r="K11" s="368"/>
    </row>
    <row r="12" spans="1:11" s="84" customFormat="1" ht="6" customHeight="1" x14ac:dyDescent="0.2">
      <c r="A12" s="114"/>
      <c r="B12" s="114"/>
      <c r="D12" s="211"/>
      <c r="E12" s="212"/>
      <c r="F12" s="212"/>
      <c r="G12" s="211"/>
      <c r="H12" s="212"/>
      <c r="I12" s="212"/>
      <c r="J12" s="213"/>
      <c r="K12" s="214"/>
    </row>
    <row r="13" spans="1:11" s="2" customFormat="1" x14ac:dyDescent="0.2">
      <c r="A13" s="86">
        <v>1</v>
      </c>
      <c r="B13" s="86" t="s">
        <v>5</v>
      </c>
      <c r="C13" s="88"/>
      <c r="D13" s="26"/>
      <c r="E13" s="23"/>
      <c r="F13" s="24"/>
      <c r="G13" s="26"/>
      <c r="H13" s="23"/>
      <c r="I13" s="24"/>
      <c r="J13" s="258"/>
      <c r="K13" s="259"/>
    </row>
    <row r="14" spans="1:11" s="2" customFormat="1" x14ac:dyDescent="0.2">
      <c r="A14" s="85">
        <v>10</v>
      </c>
      <c r="B14" s="85" t="s">
        <v>50</v>
      </c>
      <c r="C14" s="85"/>
      <c r="D14" s="28"/>
      <c r="E14" s="23"/>
      <c r="F14" s="24"/>
      <c r="G14" s="28"/>
      <c r="H14" s="23"/>
      <c r="I14" s="24"/>
      <c r="J14" s="258"/>
      <c r="K14" s="259"/>
    </row>
    <row r="15" spans="1:11" s="2" customFormat="1" x14ac:dyDescent="0.2">
      <c r="A15" s="3">
        <v>101</v>
      </c>
      <c r="B15" s="61" t="s">
        <v>6</v>
      </c>
      <c r="C15" s="90"/>
      <c r="D15" s="26"/>
      <c r="E15" s="8"/>
      <c r="F15" s="25"/>
      <c r="G15" s="26"/>
      <c r="H15" s="8"/>
      <c r="I15" s="25"/>
      <c r="J15" s="258"/>
      <c r="K15" s="259"/>
    </row>
    <row r="16" spans="1:11" s="2" customFormat="1" x14ac:dyDescent="0.2">
      <c r="A16" s="3">
        <v>102</v>
      </c>
      <c r="B16" s="61" t="s">
        <v>225</v>
      </c>
      <c r="C16" s="90"/>
      <c r="D16" s="26"/>
      <c r="E16" s="8"/>
      <c r="F16" s="25"/>
      <c r="G16" s="26"/>
      <c r="H16" s="8"/>
      <c r="I16" s="25"/>
      <c r="J16" s="258"/>
      <c r="K16" s="259"/>
    </row>
    <row r="17" spans="1:11" s="2" customFormat="1" x14ac:dyDescent="0.2">
      <c r="A17" s="3">
        <v>105</v>
      </c>
      <c r="B17" s="61" t="s">
        <v>641</v>
      </c>
      <c r="C17" s="90"/>
      <c r="D17" s="26"/>
      <c r="E17" s="8"/>
      <c r="F17" s="24"/>
      <c r="G17" s="26"/>
      <c r="H17" s="8"/>
      <c r="I17" s="24"/>
      <c r="J17" s="258"/>
      <c r="K17" s="259"/>
    </row>
    <row r="18" spans="1:11" s="2" customFormat="1" x14ac:dyDescent="0.2">
      <c r="A18" s="3">
        <v>106</v>
      </c>
      <c r="B18" s="61" t="s">
        <v>227</v>
      </c>
      <c r="C18" s="90"/>
      <c r="D18" s="26"/>
      <c r="E18" s="8"/>
      <c r="F18" s="25"/>
      <c r="G18" s="26"/>
      <c r="H18" s="8"/>
      <c r="I18" s="25"/>
      <c r="J18" s="258"/>
      <c r="K18" s="259"/>
    </row>
    <row r="19" spans="1:11" s="2" customFormat="1" x14ac:dyDescent="0.2">
      <c r="A19" s="3">
        <v>107</v>
      </c>
      <c r="B19" s="61" t="s">
        <v>228</v>
      </c>
      <c r="C19" s="90"/>
      <c r="D19" s="26"/>
      <c r="E19" s="8"/>
      <c r="F19" s="25"/>
      <c r="G19" s="26"/>
      <c r="H19" s="8"/>
      <c r="I19" s="25"/>
      <c r="J19" s="258"/>
      <c r="K19" s="259"/>
    </row>
    <row r="20" spans="1:11" s="2" customFormat="1" x14ac:dyDescent="0.2">
      <c r="A20" s="3">
        <v>109</v>
      </c>
      <c r="B20" s="61" t="s">
        <v>226</v>
      </c>
      <c r="C20" s="182"/>
      <c r="D20" s="28"/>
      <c r="E20" s="8"/>
      <c r="F20" s="25"/>
      <c r="G20" s="28"/>
      <c r="H20" s="8"/>
      <c r="I20" s="25"/>
      <c r="J20" s="258"/>
      <c r="K20" s="259"/>
    </row>
    <row r="21" spans="1:11" s="2" customFormat="1" x14ac:dyDescent="0.2">
      <c r="A21" s="45">
        <v>11</v>
      </c>
      <c r="B21" s="45" t="s">
        <v>40</v>
      </c>
      <c r="C21" s="45"/>
      <c r="D21" s="28"/>
      <c r="E21" s="23"/>
      <c r="F21" s="24"/>
      <c r="G21" s="28"/>
      <c r="H21" s="23"/>
      <c r="I21" s="24"/>
      <c r="J21" s="258"/>
      <c r="K21" s="259"/>
    </row>
    <row r="22" spans="1:11" s="2" customFormat="1" x14ac:dyDescent="0.2">
      <c r="A22" s="61">
        <v>111</v>
      </c>
      <c r="B22" s="62" t="s">
        <v>778</v>
      </c>
      <c r="C22" s="90"/>
      <c r="D22" s="26"/>
      <c r="E22" s="8"/>
      <c r="F22" s="25"/>
      <c r="G22" s="26"/>
      <c r="H22" s="8"/>
      <c r="I22" s="25"/>
      <c r="J22" s="258"/>
      <c r="K22" s="259"/>
    </row>
    <row r="23" spans="1:11" s="2" customFormat="1" x14ac:dyDescent="0.2">
      <c r="A23" s="3">
        <v>112</v>
      </c>
      <c r="B23" s="3" t="s">
        <v>7</v>
      </c>
      <c r="C23" s="90"/>
      <c r="D23" s="26"/>
      <c r="E23" s="8"/>
      <c r="F23" s="25"/>
      <c r="G23" s="26"/>
      <c r="H23" s="8"/>
      <c r="I23" s="25"/>
      <c r="J23" s="258"/>
      <c r="K23" s="259"/>
    </row>
    <row r="24" spans="1:11" s="2" customFormat="1" x14ac:dyDescent="0.2">
      <c r="A24" s="3">
        <v>113</v>
      </c>
      <c r="B24" s="3" t="s">
        <v>8</v>
      </c>
      <c r="C24" s="90"/>
      <c r="D24" s="26"/>
      <c r="E24" s="8"/>
      <c r="F24" s="25"/>
      <c r="G24" s="26"/>
      <c r="H24" s="8"/>
      <c r="I24" s="25"/>
      <c r="J24" s="258"/>
      <c r="K24" s="259"/>
    </row>
    <row r="25" spans="1:11" s="2" customFormat="1" x14ac:dyDescent="0.2">
      <c r="A25" s="3">
        <v>119</v>
      </c>
      <c r="B25" s="61" t="s">
        <v>226</v>
      </c>
      <c r="C25" s="90"/>
      <c r="D25" s="28"/>
      <c r="E25" s="8"/>
      <c r="F25" s="25"/>
      <c r="G25" s="28"/>
      <c r="H25" s="8"/>
      <c r="I25" s="25"/>
      <c r="J25" s="258"/>
      <c r="K25" s="259"/>
    </row>
    <row r="26" spans="1:11" s="2" customFormat="1" x14ac:dyDescent="0.2">
      <c r="A26" s="85">
        <v>12</v>
      </c>
      <c r="B26" s="85" t="s">
        <v>41</v>
      </c>
      <c r="C26" s="85"/>
      <c r="D26" s="28"/>
      <c r="E26" s="23"/>
      <c r="F26" s="24"/>
      <c r="G26" s="28"/>
      <c r="H26" s="23"/>
      <c r="I26" s="24"/>
      <c r="J26" s="258"/>
      <c r="K26" s="259"/>
    </row>
    <row r="27" spans="1:11" s="9" customFormat="1" ht="12.75" customHeight="1" x14ac:dyDescent="0.2">
      <c r="A27" s="60">
        <v>121</v>
      </c>
      <c r="B27" s="2" t="s">
        <v>42</v>
      </c>
      <c r="C27" s="90"/>
      <c r="D27" s="26"/>
      <c r="E27" s="8"/>
      <c r="F27" s="25"/>
      <c r="G27" s="26"/>
      <c r="H27" s="8"/>
      <c r="I27" s="25"/>
      <c r="J27" s="258"/>
      <c r="K27" s="259"/>
    </row>
    <row r="28" spans="1:11" s="2" customFormat="1" x14ac:dyDescent="0.2">
      <c r="A28" s="3">
        <v>129</v>
      </c>
      <c r="B28" s="61" t="s">
        <v>226</v>
      </c>
      <c r="C28" s="90"/>
      <c r="D28" s="28"/>
      <c r="E28" s="23"/>
      <c r="F28" s="25"/>
      <c r="G28" s="28"/>
      <c r="H28" s="23"/>
      <c r="I28" s="25"/>
      <c r="J28" s="258"/>
      <c r="K28" s="259"/>
    </row>
    <row r="29" spans="1:11" s="2" customFormat="1" x14ac:dyDescent="0.2">
      <c r="A29" s="85">
        <v>17</v>
      </c>
      <c r="B29" s="85" t="s">
        <v>642</v>
      </c>
      <c r="C29" s="85"/>
      <c r="D29" s="28"/>
      <c r="E29" s="23"/>
      <c r="F29" s="24"/>
      <c r="G29" s="28"/>
      <c r="H29" s="23"/>
      <c r="I29" s="24"/>
      <c r="J29" s="258"/>
      <c r="K29" s="259"/>
    </row>
    <row r="30" spans="1:11" s="9" customFormat="1" ht="12.75" customHeight="1" x14ac:dyDescent="0.2">
      <c r="A30" s="60">
        <v>173</v>
      </c>
      <c r="B30" s="62" t="s">
        <v>229</v>
      </c>
      <c r="C30" s="90"/>
      <c r="D30" s="26"/>
      <c r="E30" s="8"/>
      <c r="F30" s="25"/>
      <c r="G30" s="26"/>
      <c r="H30" s="8"/>
      <c r="I30" s="25"/>
      <c r="J30" s="258"/>
      <c r="K30" s="259"/>
    </row>
    <row r="31" spans="1:11" s="9" customFormat="1" ht="12.75" customHeight="1" x14ac:dyDescent="0.2">
      <c r="A31" s="60">
        <v>174</v>
      </c>
      <c r="B31" s="62" t="s">
        <v>230</v>
      </c>
      <c r="C31" s="90"/>
      <c r="D31" s="26"/>
      <c r="E31" s="8"/>
      <c r="F31" s="25"/>
      <c r="G31" s="26"/>
      <c r="H31" s="8"/>
      <c r="I31" s="25"/>
      <c r="J31" s="258"/>
      <c r="K31" s="259"/>
    </row>
    <row r="32" spans="1:11" s="9" customFormat="1" ht="12.75" customHeight="1" x14ac:dyDescent="0.2">
      <c r="A32" s="60">
        <v>177</v>
      </c>
      <c r="B32" s="62" t="s">
        <v>1022</v>
      </c>
      <c r="C32" s="90"/>
      <c r="D32" s="26"/>
      <c r="E32" s="8"/>
      <c r="F32" s="25"/>
      <c r="G32" s="26"/>
      <c r="H32" s="8"/>
      <c r="I32" s="25"/>
      <c r="J32" s="258"/>
      <c r="K32" s="259"/>
    </row>
    <row r="33" spans="1:11" s="9" customFormat="1" ht="12.75" customHeight="1" x14ac:dyDescent="0.2">
      <c r="A33" s="60">
        <v>179</v>
      </c>
      <c r="B33" s="62" t="s">
        <v>226</v>
      </c>
      <c r="C33" s="90"/>
      <c r="D33" s="28"/>
      <c r="E33" s="8"/>
      <c r="F33" s="25"/>
      <c r="G33" s="28"/>
      <c r="H33" s="8"/>
      <c r="I33" s="25"/>
      <c r="J33" s="258"/>
      <c r="K33" s="259"/>
    </row>
    <row r="34" spans="1:11" s="10" customFormat="1" x14ac:dyDescent="0.2">
      <c r="A34" s="87">
        <v>2</v>
      </c>
      <c r="B34" s="86" t="s">
        <v>9</v>
      </c>
      <c r="C34" s="89"/>
      <c r="D34" s="27"/>
      <c r="E34" s="23"/>
      <c r="F34" s="24"/>
      <c r="G34" s="27"/>
      <c r="H34" s="23"/>
      <c r="I34" s="24"/>
      <c r="J34" s="258"/>
      <c r="K34" s="259"/>
    </row>
    <row r="35" spans="1:11" s="10" customFormat="1" x14ac:dyDescent="0.2">
      <c r="A35" s="85">
        <v>20</v>
      </c>
      <c r="B35" s="85" t="s">
        <v>43</v>
      </c>
      <c r="C35" s="85"/>
      <c r="D35" s="28"/>
      <c r="E35" s="23"/>
      <c r="F35" s="24"/>
      <c r="G35" s="28"/>
      <c r="H35" s="23"/>
      <c r="I35" s="24"/>
      <c r="J35" s="258"/>
      <c r="K35" s="259"/>
    </row>
    <row r="36" spans="1:11" s="10" customFormat="1" x14ac:dyDescent="0.2">
      <c r="A36" s="85">
        <v>21</v>
      </c>
      <c r="B36" s="85" t="s">
        <v>10</v>
      </c>
      <c r="C36" s="85"/>
      <c r="D36" s="28"/>
      <c r="E36" s="23"/>
      <c r="F36" s="24"/>
      <c r="G36" s="28"/>
      <c r="H36" s="23"/>
      <c r="I36" s="24"/>
      <c r="J36" s="258"/>
      <c r="K36" s="259"/>
    </row>
    <row r="37" spans="1:11" s="2" customFormat="1" x14ac:dyDescent="0.2">
      <c r="A37" s="61" t="s">
        <v>231</v>
      </c>
      <c r="B37" s="62" t="s">
        <v>12</v>
      </c>
      <c r="C37" s="90"/>
      <c r="D37" s="26"/>
      <c r="E37" s="8"/>
      <c r="F37" s="25"/>
      <c r="G37" s="26"/>
      <c r="H37" s="8"/>
      <c r="I37" s="25"/>
      <c r="J37" s="258"/>
      <c r="K37" s="259"/>
    </row>
    <row r="38" spans="1:11" s="2" customFormat="1" x14ac:dyDescent="0.2">
      <c r="A38" s="61" t="s">
        <v>232</v>
      </c>
      <c r="B38" s="3" t="s">
        <v>13</v>
      </c>
      <c r="C38" s="90"/>
      <c r="D38" s="26"/>
      <c r="E38" s="8"/>
      <c r="F38" s="25"/>
      <c r="G38" s="26"/>
      <c r="H38" s="8"/>
      <c r="I38" s="25"/>
      <c r="J38" s="258"/>
      <c r="K38" s="259"/>
    </row>
    <row r="39" spans="1:11" s="2" customFormat="1" x14ac:dyDescent="0.2">
      <c r="A39" s="61" t="s">
        <v>233</v>
      </c>
      <c r="B39" s="61" t="s">
        <v>1023</v>
      </c>
      <c r="C39" s="90"/>
      <c r="D39" s="26"/>
      <c r="E39" s="8"/>
      <c r="F39" s="24"/>
      <c r="G39" s="26"/>
      <c r="H39" s="8"/>
      <c r="I39" s="24"/>
      <c r="J39" s="258"/>
      <c r="K39" s="259"/>
    </row>
    <row r="40" spans="1:11" s="2" customFormat="1" x14ac:dyDescent="0.2">
      <c r="A40" s="61" t="s">
        <v>234</v>
      </c>
      <c r="B40" s="61" t="s">
        <v>235</v>
      </c>
      <c r="C40" s="90"/>
      <c r="D40" s="26"/>
      <c r="E40" s="8"/>
      <c r="F40" s="24"/>
      <c r="G40" s="26"/>
      <c r="H40" s="8"/>
      <c r="I40" s="24"/>
      <c r="J40" s="258"/>
      <c r="K40" s="259"/>
    </row>
    <row r="41" spans="1:11" s="2" customFormat="1" x14ac:dyDescent="0.2">
      <c r="A41" s="61" t="s">
        <v>236</v>
      </c>
      <c r="B41" s="61" t="s">
        <v>1024</v>
      </c>
      <c r="C41" s="90"/>
      <c r="D41" s="26"/>
      <c r="E41" s="8"/>
      <c r="F41" s="24"/>
      <c r="G41" s="26"/>
      <c r="H41" s="8"/>
      <c r="I41" s="24"/>
      <c r="J41" s="258"/>
      <c r="K41" s="259"/>
    </row>
    <row r="42" spans="1:11" s="2" customFormat="1" x14ac:dyDescent="0.2">
      <c r="A42" s="61" t="s">
        <v>237</v>
      </c>
      <c r="B42" s="62" t="s">
        <v>11</v>
      </c>
      <c r="C42" s="90"/>
      <c r="D42" s="26"/>
      <c r="E42" s="8"/>
      <c r="F42" s="24"/>
      <c r="G42" s="26"/>
      <c r="H42" s="8"/>
      <c r="I42" s="24"/>
      <c r="J42" s="258"/>
      <c r="K42" s="259"/>
    </row>
    <row r="43" spans="1:11" s="2" customFormat="1" x14ac:dyDescent="0.2">
      <c r="A43" s="61" t="s">
        <v>238</v>
      </c>
      <c r="B43" s="62" t="s">
        <v>239</v>
      </c>
      <c r="C43" s="90"/>
      <c r="D43" s="26"/>
      <c r="E43" s="8"/>
      <c r="F43" s="24"/>
      <c r="G43" s="26"/>
      <c r="H43" s="8"/>
      <c r="I43" s="24"/>
      <c r="J43" s="258"/>
      <c r="K43" s="259"/>
    </row>
    <row r="44" spans="1:11" s="2" customFormat="1" x14ac:dyDescent="0.2">
      <c r="A44" s="61" t="s">
        <v>247</v>
      </c>
      <c r="B44" s="61" t="s">
        <v>246</v>
      </c>
      <c r="C44" s="90"/>
      <c r="D44" s="26"/>
      <c r="E44" s="8"/>
      <c r="F44" s="24"/>
      <c r="G44" s="26"/>
      <c r="H44" s="8"/>
      <c r="I44" s="24"/>
      <c r="J44" s="258"/>
      <c r="K44" s="259"/>
    </row>
    <row r="45" spans="1:11" s="2" customFormat="1" x14ac:dyDescent="0.2">
      <c r="A45" s="61" t="s">
        <v>248</v>
      </c>
      <c r="B45" s="62" t="s">
        <v>1025</v>
      </c>
      <c r="C45" s="90"/>
      <c r="D45" s="26"/>
      <c r="E45" s="8"/>
      <c r="F45" s="24"/>
      <c r="G45" s="26"/>
      <c r="H45" s="8"/>
      <c r="I45" s="24"/>
      <c r="J45" s="258"/>
      <c r="K45" s="259"/>
    </row>
    <row r="46" spans="1:11" s="2" customFormat="1" x14ac:dyDescent="0.2">
      <c r="A46" s="61" t="s">
        <v>240</v>
      </c>
      <c r="B46" s="61" t="s">
        <v>242</v>
      </c>
      <c r="C46" s="90"/>
      <c r="D46" s="26"/>
      <c r="E46" s="8"/>
      <c r="F46" s="24"/>
      <c r="G46" s="26"/>
      <c r="H46" s="8"/>
      <c r="I46" s="24"/>
      <c r="J46" s="258"/>
      <c r="K46" s="259"/>
    </row>
    <row r="47" spans="1:11" s="2" customFormat="1" x14ac:dyDescent="0.2">
      <c r="A47" s="61" t="s">
        <v>243</v>
      </c>
      <c r="B47" s="61" t="s">
        <v>244</v>
      </c>
      <c r="C47" s="90"/>
      <c r="D47" s="26"/>
      <c r="E47" s="8"/>
      <c r="F47" s="24"/>
      <c r="G47" s="26"/>
      <c r="H47" s="8"/>
      <c r="I47" s="24"/>
      <c r="J47" s="258"/>
      <c r="K47" s="259"/>
    </row>
    <row r="48" spans="1:11" s="2" customFormat="1" x14ac:dyDescent="0.2">
      <c r="A48" s="61" t="s">
        <v>245</v>
      </c>
      <c r="B48" s="61" t="s">
        <v>1026</v>
      </c>
      <c r="C48" s="90"/>
      <c r="D48" s="26"/>
      <c r="E48" s="8"/>
      <c r="F48" s="24"/>
      <c r="G48" s="26"/>
      <c r="H48" s="8"/>
      <c r="I48" s="24"/>
      <c r="J48" s="258"/>
      <c r="K48" s="259"/>
    </row>
    <row r="49" spans="1:11" s="2" customFormat="1" x14ac:dyDescent="0.2">
      <c r="A49" s="61" t="s">
        <v>249</v>
      </c>
      <c r="B49" s="3" t="s">
        <v>14</v>
      </c>
      <c r="C49" s="90"/>
      <c r="D49" s="26"/>
      <c r="E49" s="8"/>
      <c r="F49" s="24"/>
      <c r="G49" s="26"/>
      <c r="H49" s="8"/>
      <c r="I49" s="24"/>
      <c r="J49" s="258"/>
      <c r="K49" s="259"/>
    </row>
    <row r="50" spans="1:11" s="2" customFormat="1" x14ac:dyDescent="0.2">
      <c r="A50" s="61" t="s">
        <v>241</v>
      </c>
      <c r="B50" s="61" t="s">
        <v>251</v>
      </c>
      <c r="C50" s="90"/>
      <c r="D50" s="26"/>
      <c r="E50" s="8"/>
      <c r="F50" s="24"/>
      <c r="G50" s="26"/>
      <c r="H50" s="8"/>
      <c r="I50" s="24"/>
      <c r="J50" s="258"/>
      <c r="K50" s="259"/>
    </row>
    <row r="51" spans="1:11" s="2" customFormat="1" x14ac:dyDescent="0.2">
      <c r="A51" s="3">
        <v>219</v>
      </c>
      <c r="B51" s="61" t="s">
        <v>252</v>
      </c>
      <c r="C51" s="90"/>
      <c r="D51" s="28"/>
      <c r="E51" s="8"/>
      <c r="F51" s="25"/>
      <c r="G51" s="28"/>
      <c r="H51" s="8"/>
      <c r="I51" s="25"/>
      <c r="J51" s="258"/>
      <c r="K51" s="259"/>
    </row>
    <row r="52" spans="1:11" s="2" customFormat="1" x14ac:dyDescent="0.2">
      <c r="A52" s="85">
        <v>22</v>
      </c>
      <c r="B52" s="85" t="s">
        <v>15</v>
      </c>
      <c r="C52" s="85"/>
      <c r="D52" s="28"/>
      <c r="E52" s="23"/>
      <c r="F52" s="24"/>
      <c r="G52" s="28"/>
      <c r="H52" s="23"/>
      <c r="I52" s="24"/>
      <c r="J52" s="258"/>
      <c r="K52" s="259"/>
    </row>
    <row r="53" spans="1:11" s="2" customFormat="1" x14ac:dyDescent="0.2">
      <c r="A53" s="61" t="s">
        <v>250</v>
      </c>
      <c r="B53" s="61" t="s">
        <v>262</v>
      </c>
      <c r="C53" s="90"/>
      <c r="D53" s="26"/>
      <c r="E53" s="8"/>
      <c r="F53" s="24"/>
      <c r="G53" s="26"/>
      <c r="H53" s="8"/>
      <c r="I53" s="24"/>
      <c r="J53" s="258"/>
      <c r="K53" s="259"/>
    </row>
    <row r="54" spans="1:11" s="2" customFormat="1" x14ac:dyDescent="0.2">
      <c r="A54" s="61" t="s">
        <v>263</v>
      </c>
      <c r="B54" s="61" t="s">
        <v>264</v>
      </c>
      <c r="C54" s="90"/>
      <c r="D54" s="26"/>
      <c r="E54" s="8"/>
      <c r="F54" s="24"/>
      <c r="G54" s="26"/>
      <c r="H54" s="8"/>
      <c r="I54" s="24"/>
      <c r="J54" s="258"/>
      <c r="K54" s="259"/>
    </row>
    <row r="55" spans="1:11" s="2" customFormat="1" x14ac:dyDescent="0.2">
      <c r="A55" s="61" t="s">
        <v>256</v>
      </c>
      <c r="B55" s="61" t="s">
        <v>257</v>
      </c>
      <c r="C55" s="90"/>
      <c r="D55" s="26"/>
      <c r="E55" s="8"/>
      <c r="F55" s="24"/>
      <c r="G55" s="26"/>
      <c r="H55" s="8"/>
      <c r="I55" s="24"/>
      <c r="J55" s="258"/>
      <c r="K55" s="259"/>
    </row>
    <row r="56" spans="1:11" s="2" customFormat="1" x14ac:dyDescent="0.2">
      <c r="A56" s="61" t="s">
        <v>259</v>
      </c>
      <c r="B56" s="61" t="s">
        <v>258</v>
      </c>
      <c r="C56" s="90"/>
      <c r="D56" s="26"/>
      <c r="E56" s="8"/>
      <c r="F56" s="24"/>
      <c r="G56" s="26"/>
      <c r="H56" s="8"/>
      <c r="I56" s="24"/>
      <c r="J56" s="258"/>
      <c r="K56" s="259"/>
    </row>
    <row r="57" spans="1:11" s="2" customFormat="1" x14ac:dyDescent="0.2">
      <c r="A57" s="61" t="s">
        <v>260</v>
      </c>
      <c r="B57" s="61" t="s">
        <v>261</v>
      </c>
      <c r="C57" s="90"/>
      <c r="D57" s="26"/>
      <c r="E57" s="8"/>
      <c r="F57" s="24"/>
      <c r="G57" s="26"/>
      <c r="H57" s="8"/>
      <c r="I57" s="24"/>
      <c r="J57" s="258"/>
      <c r="K57" s="259"/>
    </row>
    <row r="58" spans="1:11" s="2" customFormat="1" x14ac:dyDescent="0.2">
      <c r="A58" s="61" t="s">
        <v>265</v>
      </c>
      <c r="B58" s="61" t="s">
        <v>1027</v>
      </c>
      <c r="C58" s="90"/>
      <c r="D58" s="26"/>
      <c r="E58" s="8"/>
      <c r="F58" s="24"/>
      <c r="G58" s="26"/>
      <c r="H58" s="8"/>
      <c r="I58" s="24"/>
      <c r="J58" s="258"/>
      <c r="K58" s="259"/>
    </row>
    <row r="59" spans="1:11" s="2" customFormat="1" x14ac:dyDescent="0.2">
      <c r="A59" s="61">
        <v>222</v>
      </c>
      <c r="B59" s="3" t="s">
        <v>17</v>
      </c>
      <c r="C59" s="90"/>
      <c r="D59" s="26"/>
      <c r="E59" s="8"/>
      <c r="F59" s="24"/>
      <c r="G59" s="26"/>
      <c r="H59" s="8"/>
      <c r="I59" s="24"/>
      <c r="J59" s="258"/>
      <c r="K59" s="259"/>
    </row>
    <row r="60" spans="1:11" s="2" customFormat="1" x14ac:dyDescent="0.2">
      <c r="A60" s="61">
        <v>223</v>
      </c>
      <c r="B60" s="61" t="s">
        <v>1028</v>
      </c>
      <c r="C60" s="90"/>
      <c r="D60" s="26"/>
      <c r="E60" s="8"/>
      <c r="F60" s="24"/>
      <c r="G60" s="26"/>
      <c r="H60" s="8"/>
      <c r="I60" s="24"/>
      <c r="J60" s="258"/>
      <c r="K60" s="259"/>
    </row>
    <row r="61" spans="1:11" s="2" customFormat="1" x14ac:dyDescent="0.2">
      <c r="A61" s="61" t="s">
        <v>253</v>
      </c>
      <c r="B61" s="61" t="s">
        <v>534</v>
      </c>
      <c r="C61" s="90"/>
      <c r="D61" s="26"/>
      <c r="E61" s="8"/>
      <c r="F61" s="24"/>
      <c r="G61" s="26"/>
      <c r="H61" s="8"/>
      <c r="I61" s="24"/>
      <c r="J61" s="258"/>
      <c r="K61" s="259"/>
    </row>
    <row r="62" spans="1:11" s="2" customFormat="1" x14ac:dyDescent="0.2">
      <c r="A62" s="61" t="s">
        <v>266</v>
      </c>
      <c r="B62" s="61" t="s">
        <v>267</v>
      </c>
      <c r="C62" s="90"/>
      <c r="D62" s="26"/>
      <c r="E62" s="8"/>
      <c r="F62" s="24"/>
      <c r="G62" s="26"/>
      <c r="H62" s="8"/>
      <c r="I62" s="24"/>
      <c r="J62" s="258"/>
      <c r="K62" s="259"/>
    </row>
    <row r="63" spans="1:11" s="2" customFormat="1" x14ac:dyDescent="0.2">
      <c r="A63" s="61" t="s">
        <v>268</v>
      </c>
      <c r="B63" s="61" t="s">
        <v>269</v>
      </c>
      <c r="C63" s="90"/>
      <c r="D63" s="26"/>
      <c r="E63" s="8"/>
      <c r="F63" s="24"/>
      <c r="G63" s="26"/>
      <c r="H63" s="8"/>
      <c r="I63" s="24"/>
      <c r="J63" s="258"/>
      <c r="K63" s="259"/>
    </row>
    <row r="64" spans="1:11" s="2" customFormat="1" x14ac:dyDescent="0.2">
      <c r="A64" s="61" t="s">
        <v>270</v>
      </c>
      <c r="B64" s="61" t="s">
        <v>271</v>
      </c>
      <c r="C64" s="90"/>
      <c r="D64" s="26"/>
      <c r="E64" s="8"/>
      <c r="F64" s="24"/>
      <c r="G64" s="26"/>
      <c r="H64" s="8"/>
      <c r="I64" s="24"/>
      <c r="J64" s="258"/>
      <c r="K64" s="259"/>
    </row>
    <row r="65" spans="1:11" s="2" customFormat="1" x14ac:dyDescent="0.2">
      <c r="A65" s="61" t="s">
        <v>532</v>
      </c>
      <c r="B65" s="61" t="s">
        <v>1095</v>
      </c>
      <c r="C65" s="90"/>
      <c r="D65" s="26"/>
      <c r="E65" s="8"/>
      <c r="F65" s="24"/>
      <c r="G65" s="26"/>
      <c r="H65" s="8"/>
      <c r="I65" s="24"/>
      <c r="J65" s="258"/>
      <c r="K65" s="259"/>
    </row>
    <row r="66" spans="1:11" s="2" customFormat="1" x14ac:dyDescent="0.2">
      <c r="A66" s="61" t="s">
        <v>533</v>
      </c>
      <c r="B66" s="61" t="s">
        <v>1096</v>
      </c>
      <c r="C66" s="90"/>
      <c r="D66" s="26"/>
      <c r="E66" s="8"/>
      <c r="F66" s="24"/>
      <c r="G66" s="26"/>
      <c r="H66" s="8"/>
      <c r="I66" s="24"/>
      <c r="J66" s="258"/>
      <c r="K66" s="259"/>
    </row>
    <row r="67" spans="1:11" s="2" customFormat="1" x14ac:dyDescent="0.2">
      <c r="A67" s="61" t="s">
        <v>272</v>
      </c>
      <c r="B67" s="61" t="s">
        <v>276</v>
      </c>
      <c r="C67" s="90"/>
      <c r="D67" s="26"/>
      <c r="E67" s="8"/>
      <c r="F67" s="24"/>
      <c r="G67" s="26"/>
      <c r="H67" s="8"/>
      <c r="I67" s="24"/>
      <c r="J67" s="258"/>
      <c r="K67" s="259"/>
    </row>
    <row r="68" spans="1:11" s="2" customFormat="1" x14ac:dyDescent="0.2">
      <c r="A68" s="61" t="s">
        <v>275</v>
      </c>
      <c r="B68" s="3" t="s">
        <v>18</v>
      </c>
      <c r="C68" s="90"/>
      <c r="D68" s="26"/>
      <c r="E68" s="8"/>
      <c r="F68" s="24"/>
      <c r="G68" s="26"/>
      <c r="H68" s="8"/>
      <c r="I68" s="24"/>
      <c r="J68" s="258"/>
      <c r="K68" s="259"/>
    </row>
    <row r="69" spans="1:11" s="2" customFormat="1" x14ac:dyDescent="0.2">
      <c r="A69" s="61" t="s">
        <v>254</v>
      </c>
      <c r="B69" s="61" t="s">
        <v>13</v>
      </c>
      <c r="C69" s="90"/>
      <c r="D69" s="26"/>
      <c r="E69" s="8"/>
      <c r="F69" s="24"/>
      <c r="G69" s="26"/>
      <c r="H69" s="8"/>
      <c r="I69" s="24"/>
      <c r="J69" s="258"/>
      <c r="K69" s="259"/>
    </row>
    <row r="70" spans="1:11" s="2" customFormat="1" x14ac:dyDescent="0.2">
      <c r="A70" s="61" t="s">
        <v>277</v>
      </c>
      <c r="B70" s="61" t="s">
        <v>280</v>
      </c>
      <c r="C70" s="90"/>
      <c r="D70" s="26"/>
      <c r="E70" s="8"/>
      <c r="F70" s="24"/>
      <c r="G70" s="26"/>
      <c r="H70" s="8"/>
      <c r="I70" s="24"/>
      <c r="J70" s="258"/>
      <c r="K70" s="259"/>
    </row>
    <row r="71" spans="1:11" s="2" customFormat="1" x14ac:dyDescent="0.2">
      <c r="A71" s="61" t="s">
        <v>278</v>
      </c>
      <c r="B71" s="61" t="s">
        <v>281</v>
      </c>
      <c r="C71" s="90"/>
      <c r="D71" s="26"/>
      <c r="E71" s="8"/>
      <c r="F71" s="24"/>
      <c r="G71" s="26"/>
      <c r="H71" s="8"/>
      <c r="I71" s="24"/>
      <c r="J71" s="258"/>
      <c r="K71" s="259"/>
    </row>
    <row r="72" spans="1:11" s="2" customFormat="1" x14ac:dyDescent="0.2">
      <c r="A72" s="61" t="s">
        <v>273</v>
      </c>
      <c r="B72" s="61" t="s">
        <v>282</v>
      </c>
      <c r="C72" s="90"/>
      <c r="D72" s="26"/>
      <c r="E72" s="8"/>
      <c r="F72" s="24"/>
      <c r="G72" s="26"/>
      <c r="H72" s="8"/>
      <c r="I72" s="24"/>
      <c r="J72" s="258"/>
      <c r="K72" s="259"/>
    </row>
    <row r="73" spans="1:11" s="2" customFormat="1" x14ac:dyDescent="0.2">
      <c r="A73" s="61" t="s">
        <v>283</v>
      </c>
      <c r="B73" s="61" t="s">
        <v>1097</v>
      </c>
      <c r="C73" s="90"/>
      <c r="D73" s="26"/>
      <c r="E73" s="8"/>
      <c r="F73" s="24"/>
      <c r="G73" s="26"/>
      <c r="H73" s="8"/>
      <c r="I73" s="24"/>
      <c r="J73" s="258"/>
      <c r="K73" s="259"/>
    </row>
    <row r="74" spans="1:11" s="2" customFormat="1" x14ac:dyDescent="0.2">
      <c r="A74" s="61" t="s">
        <v>284</v>
      </c>
      <c r="B74" s="61" t="s">
        <v>1029</v>
      </c>
      <c r="C74" s="90"/>
      <c r="D74" s="26"/>
      <c r="E74" s="8"/>
      <c r="F74" s="24"/>
      <c r="G74" s="26"/>
      <c r="H74" s="8"/>
      <c r="I74" s="24"/>
      <c r="J74" s="258"/>
      <c r="K74" s="259"/>
    </row>
    <row r="75" spans="1:11" s="2" customFormat="1" x14ac:dyDescent="0.2">
      <c r="A75" s="61" t="s">
        <v>255</v>
      </c>
      <c r="B75" s="62" t="s">
        <v>290</v>
      </c>
      <c r="C75" s="90"/>
      <c r="D75" s="26"/>
      <c r="E75" s="16"/>
      <c r="F75" s="24"/>
      <c r="G75" s="26"/>
      <c r="H75" s="16"/>
      <c r="I75" s="24"/>
      <c r="J75" s="258"/>
      <c r="K75" s="259"/>
    </row>
    <row r="76" spans="1:11" s="2" customFormat="1" x14ac:dyDescent="0.2">
      <c r="A76" s="61" t="s">
        <v>279</v>
      </c>
      <c r="B76" s="61" t="s">
        <v>285</v>
      </c>
      <c r="C76" s="90"/>
      <c r="D76" s="26"/>
      <c r="E76" s="16"/>
      <c r="F76" s="24"/>
      <c r="G76" s="26"/>
      <c r="H76" s="16"/>
      <c r="I76" s="24"/>
      <c r="J76" s="258"/>
      <c r="K76" s="259"/>
    </row>
    <row r="77" spans="1:11" s="2" customFormat="1" x14ac:dyDescent="0.2">
      <c r="A77" s="61" t="s">
        <v>274</v>
      </c>
      <c r="B77" s="61" t="s">
        <v>287</v>
      </c>
      <c r="C77" s="90"/>
      <c r="D77" s="26"/>
      <c r="E77" s="16"/>
      <c r="F77" s="24"/>
      <c r="G77" s="26"/>
      <c r="H77" s="16"/>
      <c r="I77" s="24"/>
      <c r="J77" s="258"/>
      <c r="K77" s="259"/>
    </row>
    <row r="78" spans="1:11" s="2" customFormat="1" x14ac:dyDescent="0.2">
      <c r="A78" s="61" t="s">
        <v>286</v>
      </c>
      <c r="B78" s="61" t="s">
        <v>288</v>
      </c>
      <c r="C78" s="90"/>
      <c r="D78" s="26"/>
      <c r="E78" s="16"/>
      <c r="F78" s="24"/>
      <c r="G78" s="26"/>
      <c r="H78" s="16"/>
      <c r="I78" s="24"/>
      <c r="J78" s="258"/>
      <c r="K78" s="259"/>
    </row>
    <row r="79" spans="1:11" s="2" customFormat="1" x14ac:dyDescent="0.2">
      <c r="A79" s="61" t="s">
        <v>289</v>
      </c>
      <c r="B79" s="61" t="s">
        <v>1030</v>
      </c>
      <c r="C79" s="90"/>
      <c r="D79" s="26"/>
      <c r="E79" s="16"/>
      <c r="F79" s="24"/>
      <c r="G79" s="26"/>
      <c r="H79" s="16"/>
      <c r="I79" s="24"/>
      <c r="J79" s="258"/>
      <c r="K79" s="259"/>
    </row>
    <row r="80" spans="1:11" s="2" customFormat="1" x14ac:dyDescent="0.2">
      <c r="A80" s="61">
        <v>229</v>
      </c>
      <c r="B80" s="61" t="s">
        <v>344</v>
      </c>
      <c r="C80" s="90"/>
      <c r="D80" s="28"/>
      <c r="E80" s="16"/>
      <c r="F80" s="25"/>
      <c r="G80" s="28"/>
      <c r="H80" s="16"/>
      <c r="I80" s="25"/>
      <c r="J80" s="258"/>
      <c r="K80" s="259"/>
    </row>
    <row r="81" spans="1:11" s="2" customFormat="1" x14ac:dyDescent="0.2">
      <c r="A81" s="85">
        <v>23</v>
      </c>
      <c r="B81" s="85" t="s">
        <v>44</v>
      </c>
      <c r="C81" s="85"/>
      <c r="D81" s="29"/>
      <c r="E81" s="23"/>
      <c r="F81" s="24"/>
      <c r="G81" s="29"/>
      <c r="H81" s="23"/>
      <c r="I81" s="24"/>
      <c r="J81" s="258"/>
      <c r="K81" s="259"/>
    </row>
    <row r="82" spans="1:11" s="2" customFormat="1" x14ac:dyDescent="0.2">
      <c r="A82" s="61">
        <v>231</v>
      </c>
      <c r="B82" s="61" t="s">
        <v>291</v>
      </c>
      <c r="C82" s="90"/>
      <c r="D82" s="26"/>
      <c r="E82" s="16"/>
      <c r="F82" s="24"/>
      <c r="G82" s="26"/>
      <c r="H82" s="16"/>
      <c r="I82" s="24"/>
      <c r="J82" s="258"/>
      <c r="K82" s="259"/>
    </row>
    <row r="83" spans="1:11" s="2" customFormat="1" x14ac:dyDescent="0.2">
      <c r="A83" s="61">
        <v>232</v>
      </c>
      <c r="B83" s="61" t="s">
        <v>299</v>
      </c>
      <c r="C83" s="90"/>
      <c r="D83" s="26"/>
      <c r="E83" s="16"/>
      <c r="F83" s="24"/>
      <c r="G83" s="26"/>
      <c r="H83" s="16"/>
      <c r="I83" s="24"/>
      <c r="J83" s="258"/>
      <c r="K83" s="259"/>
    </row>
    <row r="84" spans="1:11" s="2" customFormat="1" x14ac:dyDescent="0.2">
      <c r="A84" s="61">
        <v>233</v>
      </c>
      <c r="B84" s="61" t="s">
        <v>292</v>
      </c>
      <c r="C84" s="90"/>
      <c r="D84" s="26"/>
      <c r="E84" s="16"/>
      <c r="F84" s="24"/>
      <c r="G84" s="26"/>
      <c r="H84" s="16"/>
      <c r="I84" s="24"/>
      <c r="J84" s="258"/>
      <c r="K84" s="259"/>
    </row>
    <row r="85" spans="1:11" s="2" customFormat="1" x14ac:dyDescent="0.2">
      <c r="A85" s="61">
        <v>235</v>
      </c>
      <c r="B85" s="61" t="s">
        <v>293</v>
      </c>
      <c r="C85" s="90"/>
      <c r="D85" s="26"/>
      <c r="E85" s="16"/>
      <c r="F85" s="24"/>
      <c r="G85" s="26"/>
      <c r="H85" s="16"/>
      <c r="I85" s="24"/>
      <c r="J85" s="258"/>
      <c r="K85" s="259"/>
    </row>
    <row r="86" spans="1:11" s="2" customFormat="1" x14ac:dyDescent="0.2">
      <c r="A86" s="61">
        <v>236</v>
      </c>
      <c r="B86" s="61" t="s">
        <v>300</v>
      </c>
      <c r="C86" s="90"/>
      <c r="D86" s="26"/>
      <c r="E86" s="16"/>
      <c r="F86" s="24"/>
      <c r="G86" s="26"/>
      <c r="H86" s="16"/>
      <c r="I86" s="24"/>
      <c r="J86" s="258"/>
      <c r="K86" s="259"/>
    </row>
    <row r="87" spans="1:11" s="2" customFormat="1" x14ac:dyDescent="0.2">
      <c r="A87" s="85">
        <v>24</v>
      </c>
      <c r="B87" s="85" t="s">
        <v>45</v>
      </c>
      <c r="C87" s="85"/>
      <c r="D87" s="29"/>
      <c r="E87" s="23"/>
      <c r="F87" s="24"/>
      <c r="G87" s="29"/>
      <c r="H87" s="23"/>
      <c r="I87" s="24"/>
      <c r="J87" s="258"/>
      <c r="K87" s="259"/>
    </row>
    <row r="88" spans="1:11" s="2" customFormat="1" x14ac:dyDescent="0.2">
      <c r="A88" s="61">
        <v>242</v>
      </c>
      <c r="B88" s="61" t="s">
        <v>294</v>
      </c>
      <c r="C88" s="90"/>
      <c r="D88" s="26"/>
      <c r="E88" s="16"/>
      <c r="F88" s="24"/>
      <c r="G88" s="26"/>
      <c r="H88" s="16"/>
      <c r="I88" s="24"/>
      <c r="J88" s="258"/>
      <c r="K88" s="259"/>
    </row>
    <row r="89" spans="1:11" s="2" customFormat="1" x14ac:dyDescent="0.2">
      <c r="A89" s="61">
        <v>243</v>
      </c>
      <c r="B89" s="61" t="s">
        <v>295</v>
      </c>
      <c r="C89" s="90"/>
      <c r="D89" s="26"/>
      <c r="E89" s="16"/>
      <c r="F89" s="24"/>
      <c r="G89" s="26"/>
      <c r="H89" s="16"/>
      <c r="I89" s="24"/>
      <c r="J89" s="258"/>
      <c r="K89" s="259"/>
    </row>
    <row r="90" spans="1:11" s="2" customFormat="1" x14ac:dyDescent="0.2">
      <c r="A90" s="61">
        <v>244</v>
      </c>
      <c r="B90" s="61" t="s">
        <v>298</v>
      </c>
      <c r="C90" s="90"/>
      <c r="D90" s="26"/>
      <c r="E90" s="16"/>
      <c r="F90" s="24"/>
      <c r="G90" s="26"/>
      <c r="H90" s="16"/>
      <c r="I90" s="24"/>
      <c r="J90" s="258"/>
      <c r="K90" s="259"/>
    </row>
    <row r="91" spans="1:11" s="2" customFormat="1" x14ac:dyDescent="0.2">
      <c r="A91" s="61">
        <v>245</v>
      </c>
      <c r="B91" s="61" t="s">
        <v>297</v>
      </c>
      <c r="C91" s="90"/>
      <c r="D91" s="26"/>
      <c r="E91" s="16"/>
      <c r="F91" s="24"/>
      <c r="G91" s="26"/>
      <c r="H91" s="16"/>
      <c r="I91" s="24"/>
      <c r="J91" s="258"/>
      <c r="K91" s="259"/>
    </row>
    <row r="92" spans="1:11" s="2" customFormat="1" x14ac:dyDescent="0.2">
      <c r="A92" s="61">
        <v>247</v>
      </c>
      <c r="B92" s="61" t="s">
        <v>296</v>
      </c>
      <c r="C92" s="90"/>
      <c r="D92" s="26"/>
      <c r="E92" s="16"/>
      <c r="F92" s="24"/>
      <c r="G92" s="26"/>
      <c r="H92" s="16"/>
      <c r="I92" s="24"/>
      <c r="J92" s="258"/>
      <c r="K92" s="259"/>
    </row>
    <row r="93" spans="1:11" s="2" customFormat="1" x14ac:dyDescent="0.2">
      <c r="A93" s="85">
        <v>25</v>
      </c>
      <c r="B93" s="85" t="s">
        <v>46</v>
      </c>
      <c r="C93" s="85"/>
      <c r="D93" s="29"/>
      <c r="E93" s="23"/>
      <c r="F93" s="24"/>
      <c r="G93" s="29"/>
      <c r="H93" s="23"/>
      <c r="I93" s="24"/>
      <c r="J93" s="258"/>
      <c r="K93" s="259"/>
    </row>
    <row r="94" spans="1:11" s="2" customFormat="1" x14ac:dyDescent="0.2">
      <c r="A94" s="61">
        <v>251</v>
      </c>
      <c r="B94" s="61" t="s">
        <v>301</v>
      </c>
      <c r="C94" s="90"/>
      <c r="D94" s="26"/>
      <c r="E94" s="16"/>
      <c r="F94" s="24"/>
      <c r="G94" s="26"/>
      <c r="H94" s="16"/>
      <c r="I94" s="24"/>
      <c r="J94" s="258"/>
      <c r="K94" s="259"/>
    </row>
    <row r="95" spans="1:11" s="2" customFormat="1" x14ac:dyDescent="0.2">
      <c r="A95" s="61">
        <v>254</v>
      </c>
      <c r="B95" s="61" t="s">
        <v>302</v>
      </c>
      <c r="C95" s="90"/>
      <c r="D95" s="26"/>
      <c r="E95" s="16"/>
      <c r="F95" s="24"/>
      <c r="G95" s="26"/>
      <c r="H95" s="16"/>
      <c r="I95" s="24"/>
      <c r="J95" s="258"/>
      <c r="K95" s="259"/>
    </row>
    <row r="96" spans="1:11" s="2" customFormat="1" x14ac:dyDescent="0.2">
      <c r="A96" s="61">
        <v>258</v>
      </c>
      <c r="B96" s="61" t="s">
        <v>303</v>
      </c>
      <c r="C96" s="90"/>
      <c r="D96" s="26"/>
      <c r="E96" s="16"/>
      <c r="F96" s="24"/>
      <c r="G96" s="26"/>
      <c r="H96" s="16"/>
      <c r="I96" s="24"/>
      <c r="J96" s="258"/>
      <c r="K96" s="259"/>
    </row>
    <row r="97" spans="1:11" s="2" customFormat="1" x14ac:dyDescent="0.2">
      <c r="A97" s="85">
        <v>26</v>
      </c>
      <c r="B97" s="85" t="s">
        <v>47</v>
      </c>
      <c r="C97" s="85"/>
      <c r="D97" s="29"/>
      <c r="E97" s="23"/>
      <c r="F97" s="24"/>
      <c r="G97" s="29"/>
      <c r="H97" s="23"/>
      <c r="I97" s="24"/>
      <c r="J97" s="258"/>
      <c r="K97" s="259"/>
    </row>
    <row r="98" spans="1:11" s="2" customFormat="1" x14ac:dyDescent="0.2">
      <c r="A98" s="61">
        <v>261</v>
      </c>
      <c r="B98" s="2" t="s">
        <v>48</v>
      </c>
      <c r="C98" s="90"/>
      <c r="D98" s="26"/>
      <c r="E98" s="16"/>
      <c r="F98" s="24"/>
      <c r="G98" s="26"/>
      <c r="H98" s="16"/>
      <c r="I98" s="24"/>
      <c r="J98" s="258"/>
      <c r="K98" s="259"/>
    </row>
    <row r="99" spans="1:11" s="2" customFormat="1" x14ac:dyDescent="0.2">
      <c r="A99" s="61">
        <v>269</v>
      </c>
      <c r="B99" s="61" t="s">
        <v>226</v>
      </c>
      <c r="C99" s="90"/>
      <c r="D99" s="28"/>
      <c r="E99" s="8"/>
      <c r="F99" s="25"/>
      <c r="G99" s="28"/>
      <c r="H99" s="8"/>
      <c r="I99" s="25"/>
      <c r="J99" s="258"/>
      <c r="K99" s="259"/>
    </row>
    <row r="100" spans="1:11" s="2" customFormat="1" x14ac:dyDescent="0.2">
      <c r="A100" s="85">
        <v>27</v>
      </c>
      <c r="B100" s="85" t="s">
        <v>19</v>
      </c>
      <c r="C100" s="85"/>
      <c r="D100" s="28"/>
      <c r="E100" s="23"/>
      <c r="F100" s="24"/>
      <c r="G100" s="28"/>
      <c r="H100" s="23"/>
      <c r="I100" s="24"/>
      <c r="J100" s="258"/>
      <c r="K100" s="259"/>
    </row>
    <row r="101" spans="1:11" s="2" customFormat="1" x14ac:dyDescent="0.2">
      <c r="A101" s="61" t="s">
        <v>304</v>
      </c>
      <c r="B101" s="61" t="s">
        <v>307</v>
      </c>
      <c r="C101" s="90"/>
      <c r="D101" s="26"/>
      <c r="E101" s="8"/>
      <c r="F101" s="24"/>
      <c r="G101" s="26"/>
      <c r="H101" s="8"/>
      <c r="I101" s="24"/>
      <c r="J101" s="258"/>
      <c r="K101" s="259"/>
    </row>
    <row r="102" spans="1:11" s="2" customFormat="1" x14ac:dyDescent="0.2">
      <c r="A102" s="61" t="s">
        <v>308</v>
      </c>
      <c r="B102" s="61" t="s">
        <v>309</v>
      </c>
      <c r="C102" s="90"/>
      <c r="D102" s="26"/>
      <c r="E102" s="8"/>
      <c r="F102" s="24"/>
      <c r="G102" s="26"/>
      <c r="H102" s="8"/>
      <c r="I102" s="24"/>
      <c r="J102" s="258"/>
      <c r="K102" s="259"/>
    </row>
    <row r="103" spans="1:11" s="2" customFormat="1" x14ac:dyDescent="0.2">
      <c r="A103" s="61" t="s">
        <v>348</v>
      </c>
      <c r="B103" s="61" t="s">
        <v>349</v>
      </c>
      <c r="C103" s="90"/>
      <c r="D103" s="26"/>
      <c r="E103" s="8"/>
      <c r="F103" s="24"/>
      <c r="G103" s="26"/>
      <c r="H103" s="8"/>
      <c r="I103" s="24"/>
      <c r="J103" s="258"/>
      <c r="K103" s="259"/>
    </row>
    <row r="104" spans="1:11" s="2" customFormat="1" x14ac:dyDescent="0.2">
      <c r="A104" s="61" t="s">
        <v>305</v>
      </c>
      <c r="B104" s="61" t="s">
        <v>310</v>
      </c>
      <c r="C104" s="90"/>
      <c r="D104" s="26"/>
      <c r="E104" s="8"/>
      <c r="F104" s="24"/>
      <c r="G104" s="26"/>
      <c r="H104" s="8"/>
      <c r="I104" s="24"/>
      <c r="J104" s="258"/>
      <c r="K104" s="259"/>
    </row>
    <row r="105" spans="1:11" s="2" customFormat="1" x14ac:dyDescent="0.2">
      <c r="A105" s="61" t="s">
        <v>311</v>
      </c>
      <c r="B105" s="61" t="s">
        <v>149</v>
      </c>
      <c r="C105" s="90"/>
      <c r="D105" s="26"/>
      <c r="E105" s="8"/>
      <c r="F105" s="24"/>
      <c r="G105" s="26"/>
      <c r="H105" s="8"/>
      <c r="I105" s="24"/>
      <c r="J105" s="258"/>
      <c r="K105" s="259"/>
    </row>
    <row r="106" spans="1:11" s="2" customFormat="1" x14ac:dyDescent="0.2">
      <c r="A106" s="61" t="s">
        <v>306</v>
      </c>
      <c r="B106" s="61" t="s">
        <v>20</v>
      </c>
      <c r="C106" s="90"/>
      <c r="D106" s="26"/>
      <c r="E106" s="8"/>
      <c r="F106" s="24"/>
      <c r="G106" s="26"/>
      <c r="H106" s="8"/>
      <c r="I106" s="24"/>
      <c r="J106" s="258"/>
      <c r="K106" s="259"/>
    </row>
    <row r="107" spans="1:11" s="2" customFormat="1" x14ac:dyDescent="0.2">
      <c r="A107" s="61" t="s">
        <v>312</v>
      </c>
      <c r="B107" s="61" t="s">
        <v>1031</v>
      </c>
      <c r="C107" s="90"/>
      <c r="D107" s="26"/>
      <c r="E107" s="8"/>
      <c r="F107" s="24"/>
      <c r="G107" s="26"/>
      <c r="H107" s="8"/>
      <c r="I107" s="24"/>
      <c r="J107" s="258"/>
      <c r="K107" s="259"/>
    </row>
    <row r="108" spans="1:11" s="2" customFormat="1" x14ac:dyDescent="0.2">
      <c r="A108" s="61" t="s">
        <v>314</v>
      </c>
      <c r="B108" s="61" t="s">
        <v>1032</v>
      </c>
      <c r="C108" s="90"/>
      <c r="D108" s="26"/>
      <c r="E108" s="8"/>
      <c r="F108" s="24"/>
      <c r="G108" s="26"/>
      <c r="H108" s="8"/>
      <c r="I108" s="24"/>
      <c r="J108" s="258"/>
      <c r="K108" s="259"/>
    </row>
    <row r="109" spans="1:11" s="2" customFormat="1" x14ac:dyDescent="0.2">
      <c r="A109" s="61" t="s">
        <v>347</v>
      </c>
      <c r="B109" s="61" t="s">
        <v>1098</v>
      </c>
      <c r="C109" s="90"/>
      <c r="D109" s="26"/>
      <c r="E109" s="8"/>
      <c r="F109" s="24"/>
      <c r="G109" s="26"/>
      <c r="H109" s="8"/>
      <c r="I109" s="24"/>
      <c r="J109" s="258"/>
      <c r="K109" s="259"/>
    </row>
    <row r="110" spans="1:11" s="2" customFormat="1" x14ac:dyDescent="0.2">
      <c r="A110" s="61">
        <v>274</v>
      </c>
      <c r="B110" s="61" t="s">
        <v>315</v>
      </c>
      <c r="C110" s="90"/>
      <c r="D110" s="26"/>
      <c r="E110" s="8"/>
      <c r="F110" s="24"/>
      <c r="G110" s="26"/>
      <c r="H110" s="8"/>
      <c r="I110" s="24"/>
      <c r="J110" s="258"/>
      <c r="K110" s="259"/>
    </row>
    <row r="111" spans="1:11" s="2" customFormat="1" x14ac:dyDescent="0.2">
      <c r="A111" s="61">
        <v>275</v>
      </c>
      <c r="B111" s="61" t="s">
        <v>316</v>
      </c>
      <c r="C111" s="90"/>
      <c r="D111" s="26"/>
      <c r="E111" s="8"/>
      <c r="F111" s="24"/>
      <c r="G111" s="26"/>
      <c r="H111" s="8"/>
      <c r="I111" s="24"/>
      <c r="J111" s="258"/>
      <c r="K111" s="259"/>
    </row>
    <row r="112" spans="1:11" s="2" customFormat="1" x14ac:dyDescent="0.2">
      <c r="A112" s="61">
        <v>277</v>
      </c>
      <c r="B112" s="61" t="s">
        <v>317</v>
      </c>
      <c r="C112" s="90"/>
      <c r="D112" s="26"/>
      <c r="E112" s="8"/>
      <c r="F112" s="24"/>
      <c r="G112" s="26"/>
      <c r="H112" s="8"/>
      <c r="I112" s="24"/>
      <c r="J112" s="258"/>
      <c r="K112" s="259"/>
    </row>
    <row r="113" spans="1:11" s="2" customFormat="1" x14ac:dyDescent="0.2">
      <c r="A113" s="61">
        <v>279</v>
      </c>
      <c r="B113" s="61" t="s">
        <v>226</v>
      </c>
      <c r="C113" s="90"/>
      <c r="D113" s="28"/>
      <c r="E113" s="8"/>
      <c r="F113" s="25"/>
      <c r="G113" s="28"/>
      <c r="H113" s="8"/>
      <c r="I113" s="25"/>
      <c r="J113" s="258"/>
      <c r="K113" s="259"/>
    </row>
    <row r="114" spans="1:11" s="2" customFormat="1" x14ac:dyDescent="0.2">
      <c r="A114" s="85">
        <v>28</v>
      </c>
      <c r="B114" s="85" t="s">
        <v>21</v>
      </c>
      <c r="C114" s="85"/>
      <c r="D114" s="28"/>
      <c r="E114" s="23"/>
      <c r="F114" s="24"/>
      <c r="G114" s="28"/>
      <c r="H114" s="23"/>
      <c r="I114" s="24"/>
      <c r="J114" s="258"/>
      <c r="K114" s="259"/>
    </row>
    <row r="115" spans="1:11" s="2" customFormat="1" x14ac:dyDescent="0.2">
      <c r="A115" s="61" t="s">
        <v>313</v>
      </c>
      <c r="B115" s="61" t="s">
        <v>1033</v>
      </c>
      <c r="C115" s="90"/>
      <c r="D115" s="26"/>
      <c r="E115" s="8"/>
      <c r="F115" s="24"/>
      <c r="G115" s="26"/>
      <c r="H115" s="8"/>
      <c r="I115" s="24"/>
      <c r="J115" s="258"/>
      <c r="K115" s="259"/>
    </row>
    <row r="116" spans="1:11" s="2" customFormat="1" x14ac:dyDescent="0.2">
      <c r="A116" s="61" t="s">
        <v>319</v>
      </c>
      <c r="B116" s="61" t="s">
        <v>22</v>
      </c>
      <c r="C116" s="90"/>
      <c r="D116" s="26"/>
      <c r="E116" s="8"/>
      <c r="F116" s="24"/>
      <c r="G116" s="26"/>
      <c r="H116" s="8"/>
      <c r="I116" s="24"/>
      <c r="J116" s="258"/>
      <c r="K116" s="259"/>
    </row>
    <row r="117" spans="1:11" s="2" customFormat="1" x14ac:dyDescent="0.2">
      <c r="A117" s="61" t="s">
        <v>320</v>
      </c>
      <c r="B117" s="61" t="s">
        <v>321</v>
      </c>
      <c r="C117" s="90"/>
      <c r="D117" s="26"/>
      <c r="E117" s="8"/>
      <c r="F117" s="24"/>
      <c r="G117" s="26"/>
      <c r="H117" s="8"/>
      <c r="I117" s="24"/>
      <c r="J117" s="258"/>
      <c r="K117" s="259"/>
    </row>
    <row r="118" spans="1:11" s="2" customFormat="1" x14ac:dyDescent="0.2">
      <c r="A118" s="61" t="s">
        <v>322</v>
      </c>
      <c r="B118" s="61" t="s">
        <v>1034</v>
      </c>
      <c r="C118" s="90"/>
      <c r="D118" s="26"/>
      <c r="E118" s="8"/>
      <c r="F118" s="24"/>
      <c r="G118" s="26"/>
      <c r="H118" s="8"/>
      <c r="I118" s="24"/>
      <c r="J118" s="258"/>
      <c r="K118" s="259"/>
    </row>
    <row r="119" spans="1:11" s="2" customFormat="1" x14ac:dyDescent="0.2">
      <c r="A119" s="61" t="s">
        <v>323</v>
      </c>
      <c r="B119" s="61" t="s">
        <v>1035</v>
      </c>
      <c r="C119" s="90"/>
      <c r="D119" s="26"/>
      <c r="E119" s="8"/>
      <c r="F119" s="24"/>
      <c r="G119" s="26"/>
      <c r="H119" s="8"/>
      <c r="I119" s="24"/>
      <c r="J119" s="258"/>
      <c r="K119" s="259"/>
    </row>
    <row r="120" spans="1:11" s="2" customFormat="1" x14ac:dyDescent="0.2">
      <c r="A120" s="61" t="s">
        <v>324</v>
      </c>
      <c r="B120" s="61" t="s">
        <v>1036</v>
      </c>
      <c r="C120" s="90"/>
      <c r="D120" s="26"/>
      <c r="E120" s="8"/>
      <c r="F120" s="24"/>
      <c r="G120" s="26"/>
      <c r="H120" s="8"/>
      <c r="I120" s="24"/>
      <c r="J120" s="258"/>
      <c r="K120" s="259"/>
    </row>
    <row r="121" spans="1:11" s="2" customFormat="1" x14ac:dyDescent="0.2">
      <c r="A121" s="61" t="s">
        <v>318</v>
      </c>
      <c r="B121" s="61" t="s">
        <v>1037</v>
      </c>
      <c r="C121" s="90"/>
      <c r="D121" s="26"/>
      <c r="E121" s="8"/>
      <c r="F121" s="24"/>
      <c r="G121" s="26"/>
      <c r="H121" s="8"/>
      <c r="I121" s="24"/>
      <c r="J121" s="258"/>
      <c r="K121" s="259"/>
    </row>
    <row r="122" spans="1:11" s="2" customFormat="1" x14ac:dyDescent="0.2">
      <c r="A122" s="61" t="s">
        <v>326</v>
      </c>
      <c r="B122" s="61" t="s">
        <v>1038</v>
      </c>
      <c r="C122" s="90"/>
      <c r="D122" s="26"/>
      <c r="E122" s="8"/>
      <c r="F122" s="24"/>
      <c r="G122" s="26"/>
      <c r="H122" s="8"/>
      <c r="I122" s="24"/>
      <c r="J122" s="258"/>
      <c r="K122" s="259"/>
    </row>
    <row r="123" spans="1:11" s="2" customFormat="1" x14ac:dyDescent="0.2">
      <c r="A123" s="61" t="s">
        <v>327</v>
      </c>
      <c r="B123" s="61" t="s">
        <v>1039</v>
      </c>
      <c r="C123" s="90"/>
      <c r="D123" s="26"/>
      <c r="E123" s="8"/>
      <c r="F123" s="24"/>
      <c r="G123" s="26"/>
      <c r="H123" s="8"/>
      <c r="I123" s="24"/>
      <c r="J123" s="258"/>
      <c r="K123" s="259"/>
    </row>
    <row r="124" spans="1:11" s="2" customFormat="1" x14ac:dyDescent="0.2">
      <c r="A124" s="61" t="s">
        <v>325</v>
      </c>
      <c r="B124" s="61" t="s">
        <v>1040</v>
      </c>
      <c r="C124" s="90"/>
      <c r="D124" s="26"/>
      <c r="E124" s="8"/>
      <c r="F124" s="24"/>
      <c r="G124" s="26"/>
      <c r="H124" s="8"/>
      <c r="I124" s="24"/>
      <c r="J124" s="258"/>
      <c r="K124" s="259"/>
    </row>
    <row r="125" spans="1:11" s="2" customFormat="1" x14ac:dyDescent="0.2">
      <c r="A125" s="61" t="s">
        <v>328</v>
      </c>
      <c r="B125" s="61" t="s">
        <v>1041</v>
      </c>
      <c r="C125" s="90"/>
      <c r="D125" s="26"/>
      <c r="E125" s="8"/>
      <c r="F125" s="24"/>
      <c r="G125" s="26"/>
      <c r="H125" s="8"/>
      <c r="I125" s="24"/>
      <c r="J125" s="258"/>
      <c r="K125" s="259"/>
    </row>
    <row r="126" spans="1:11" s="2" customFormat="1" x14ac:dyDescent="0.2">
      <c r="A126" s="61" t="s">
        <v>335</v>
      </c>
      <c r="B126" s="61" t="s">
        <v>13</v>
      </c>
      <c r="C126" s="90"/>
      <c r="D126" s="26"/>
      <c r="E126" s="8"/>
      <c r="F126" s="24"/>
      <c r="G126" s="26"/>
      <c r="H126" s="8"/>
      <c r="I126" s="24"/>
      <c r="J126" s="258"/>
      <c r="K126" s="259"/>
    </row>
    <row r="127" spans="1:11" s="2" customFormat="1" x14ac:dyDescent="0.2">
      <c r="A127" s="61" t="s">
        <v>336</v>
      </c>
      <c r="B127" s="61" t="s">
        <v>333</v>
      </c>
      <c r="C127" s="90"/>
      <c r="D127" s="26"/>
      <c r="E127" s="8"/>
      <c r="F127" s="24"/>
      <c r="G127" s="26"/>
      <c r="H127" s="8"/>
      <c r="I127" s="24"/>
      <c r="J127" s="258"/>
      <c r="K127" s="259"/>
    </row>
    <row r="128" spans="1:11" s="2" customFormat="1" x14ac:dyDescent="0.2">
      <c r="A128" s="61" t="s">
        <v>329</v>
      </c>
      <c r="B128" s="3" t="s">
        <v>23</v>
      </c>
      <c r="C128" s="90"/>
      <c r="D128" s="26"/>
      <c r="E128" s="8"/>
      <c r="F128" s="24"/>
      <c r="G128" s="26"/>
      <c r="H128" s="8"/>
      <c r="I128" s="24"/>
      <c r="J128" s="258"/>
      <c r="K128" s="259"/>
    </row>
    <row r="129" spans="1:11" s="2" customFormat="1" x14ac:dyDescent="0.2">
      <c r="A129" s="61" t="s">
        <v>331</v>
      </c>
      <c r="B129" s="3" t="s">
        <v>24</v>
      </c>
      <c r="C129" s="90"/>
      <c r="D129" s="26"/>
      <c r="E129" s="8"/>
      <c r="F129" s="24"/>
      <c r="G129" s="26"/>
      <c r="H129" s="8"/>
      <c r="I129" s="24"/>
      <c r="J129" s="258"/>
      <c r="K129" s="259"/>
    </row>
    <row r="130" spans="1:11" s="2" customFormat="1" x14ac:dyDescent="0.2">
      <c r="A130" s="61" t="s">
        <v>332</v>
      </c>
      <c r="B130" s="61" t="s">
        <v>334</v>
      </c>
      <c r="C130" s="90"/>
      <c r="D130" s="26"/>
      <c r="E130" s="8"/>
      <c r="F130" s="24"/>
      <c r="G130" s="26"/>
      <c r="H130" s="8"/>
      <c r="I130" s="24"/>
      <c r="J130" s="258"/>
      <c r="K130" s="259"/>
    </row>
    <row r="131" spans="1:11" s="2" customFormat="1" x14ac:dyDescent="0.2">
      <c r="A131" s="61">
        <v>284</v>
      </c>
      <c r="B131" s="3" t="s">
        <v>25</v>
      </c>
      <c r="C131" s="90"/>
      <c r="D131" s="26"/>
      <c r="E131" s="8"/>
      <c r="F131" s="24"/>
      <c r="G131" s="26"/>
      <c r="H131" s="8"/>
      <c r="I131" s="24"/>
      <c r="J131" s="258"/>
      <c r="K131" s="259"/>
    </row>
    <row r="132" spans="1:11" s="2" customFormat="1" x14ac:dyDescent="0.2">
      <c r="A132" s="61" t="s">
        <v>337</v>
      </c>
      <c r="B132" s="61" t="s">
        <v>338</v>
      </c>
      <c r="C132" s="90"/>
      <c r="D132" s="26"/>
      <c r="E132" s="8"/>
      <c r="F132" s="24"/>
      <c r="G132" s="26"/>
      <c r="H132" s="8"/>
      <c r="I132" s="24"/>
      <c r="J132" s="258"/>
      <c r="K132" s="259"/>
    </row>
    <row r="133" spans="1:11" s="2" customFormat="1" x14ac:dyDescent="0.2">
      <c r="A133" s="61" t="s">
        <v>330</v>
      </c>
      <c r="B133" s="62" t="s">
        <v>339</v>
      </c>
      <c r="C133" s="90"/>
      <c r="D133" s="26"/>
      <c r="E133" s="8"/>
      <c r="F133" s="24"/>
      <c r="G133" s="26"/>
      <c r="H133" s="8"/>
      <c r="I133" s="24"/>
      <c r="J133" s="258"/>
      <c r="K133" s="259"/>
    </row>
    <row r="134" spans="1:11" s="2" customFormat="1" x14ac:dyDescent="0.2">
      <c r="A134" s="61" t="s">
        <v>341</v>
      </c>
      <c r="B134" s="62" t="s">
        <v>340</v>
      </c>
      <c r="C134" s="90"/>
      <c r="D134" s="26"/>
      <c r="E134" s="8"/>
      <c r="F134" s="24"/>
      <c r="G134" s="26"/>
      <c r="H134" s="8"/>
      <c r="I134" s="24"/>
      <c r="J134" s="258"/>
      <c r="K134" s="259"/>
    </row>
    <row r="135" spans="1:11" s="2" customFormat="1" x14ac:dyDescent="0.2">
      <c r="A135" s="61" t="s">
        <v>345</v>
      </c>
      <c r="B135" s="62" t="s">
        <v>1042</v>
      </c>
      <c r="C135" s="90"/>
      <c r="D135" s="26"/>
      <c r="E135" s="8"/>
      <c r="F135" s="24"/>
      <c r="G135" s="26"/>
      <c r="H135" s="8"/>
      <c r="I135" s="24"/>
      <c r="J135" s="258"/>
      <c r="K135" s="259"/>
    </row>
    <row r="136" spans="1:11" s="2" customFormat="1" x14ac:dyDescent="0.2">
      <c r="A136" s="61">
        <v>286</v>
      </c>
      <c r="B136" s="62" t="s">
        <v>342</v>
      </c>
      <c r="C136" s="90"/>
      <c r="D136" s="26"/>
      <c r="E136" s="8"/>
      <c r="F136" s="24"/>
      <c r="G136" s="26"/>
      <c r="H136" s="8"/>
      <c r="I136" s="24"/>
      <c r="J136" s="258"/>
      <c r="K136" s="259"/>
    </row>
    <row r="137" spans="1:11" s="2" customFormat="1" x14ac:dyDescent="0.2">
      <c r="A137" s="61">
        <v>287</v>
      </c>
      <c r="B137" s="62" t="s">
        <v>343</v>
      </c>
      <c r="C137" s="90"/>
      <c r="D137" s="26"/>
      <c r="E137" s="8"/>
      <c r="F137" s="24"/>
      <c r="G137" s="26"/>
      <c r="H137" s="8"/>
      <c r="I137" s="24"/>
      <c r="J137" s="258"/>
      <c r="K137" s="259"/>
    </row>
    <row r="138" spans="1:11" s="2" customFormat="1" x14ac:dyDescent="0.2">
      <c r="A138" s="61">
        <v>289</v>
      </c>
      <c r="B138" s="61" t="s">
        <v>226</v>
      </c>
      <c r="C138" s="90"/>
      <c r="D138" s="28"/>
      <c r="E138" s="8"/>
      <c r="F138" s="25"/>
      <c r="G138" s="28"/>
      <c r="H138" s="8"/>
      <c r="I138" s="25"/>
      <c r="J138" s="258"/>
      <c r="K138" s="259"/>
    </row>
    <row r="139" spans="1:11" s="10" customFormat="1" x14ac:dyDescent="0.2">
      <c r="A139" s="87">
        <v>3</v>
      </c>
      <c r="B139" s="86" t="s">
        <v>346</v>
      </c>
      <c r="C139" s="89"/>
      <c r="D139" s="28"/>
      <c r="E139" s="23"/>
      <c r="F139" s="24"/>
      <c r="G139" s="28"/>
      <c r="H139" s="23"/>
      <c r="I139" s="24"/>
      <c r="J139" s="258"/>
      <c r="K139" s="259"/>
    </row>
    <row r="140" spans="1:11" s="2" customFormat="1" x14ac:dyDescent="0.2">
      <c r="A140" s="61">
        <v>301</v>
      </c>
      <c r="B140" s="62" t="s">
        <v>350</v>
      </c>
      <c r="C140" s="90"/>
      <c r="D140" s="26"/>
      <c r="E140" s="8"/>
      <c r="F140" s="24"/>
      <c r="G140" s="26"/>
      <c r="H140" s="8"/>
      <c r="I140" s="24"/>
      <c r="J140" s="258"/>
      <c r="K140" s="259"/>
    </row>
    <row r="141" spans="1:11" s="2" customFormat="1" x14ac:dyDescent="0.2">
      <c r="A141" s="61">
        <v>302</v>
      </c>
      <c r="B141" s="62" t="s">
        <v>643</v>
      </c>
      <c r="C141" s="90"/>
      <c r="D141" s="26"/>
      <c r="E141" s="8"/>
      <c r="F141" s="24"/>
      <c r="G141" s="26"/>
      <c r="H141" s="8"/>
      <c r="I141" s="24"/>
      <c r="J141" s="258"/>
      <c r="K141" s="259"/>
    </row>
    <row r="142" spans="1:11" s="2" customFormat="1" x14ac:dyDescent="0.2">
      <c r="A142" s="61">
        <v>303</v>
      </c>
      <c r="B142" s="62" t="s">
        <v>359</v>
      </c>
      <c r="C142" s="90"/>
      <c r="D142" s="26"/>
      <c r="E142" s="8"/>
      <c r="F142" s="24"/>
      <c r="G142" s="26"/>
      <c r="H142" s="8"/>
      <c r="I142" s="24"/>
      <c r="J142" s="258"/>
      <c r="K142" s="259"/>
    </row>
    <row r="143" spans="1:11" s="2" customFormat="1" x14ac:dyDescent="0.2">
      <c r="A143" s="61">
        <v>304</v>
      </c>
      <c r="B143" s="62" t="s">
        <v>351</v>
      </c>
      <c r="C143" s="90"/>
      <c r="D143" s="26"/>
      <c r="E143" s="8"/>
      <c r="F143" s="24"/>
      <c r="G143" s="26"/>
      <c r="H143" s="8"/>
      <c r="I143" s="24"/>
      <c r="J143" s="258"/>
      <c r="K143" s="259"/>
    </row>
    <row r="144" spans="1:11" s="2" customFormat="1" x14ac:dyDescent="0.2">
      <c r="A144" s="61">
        <v>305</v>
      </c>
      <c r="B144" s="62" t="s">
        <v>352</v>
      </c>
      <c r="C144" s="90"/>
      <c r="D144" s="26"/>
      <c r="E144" s="8"/>
      <c r="F144" s="24"/>
      <c r="G144" s="26"/>
      <c r="H144" s="8"/>
      <c r="I144" s="24"/>
      <c r="J144" s="258"/>
      <c r="K144" s="259"/>
    </row>
    <row r="145" spans="1:11" s="2" customFormat="1" x14ac:dyDescent="0.2">
      <c r="A145" s="61">
        <v>306</v>
      </c>
      <c r="B145" s="62" t="s">
        <v>360</v>
      </c>
      <c r="C145" s="90"/>
      <c r="D145" s="26"/>
      <c r="E145" s="8"/>
      <c r="F145" s="24"/>
      <c r="G145" s="26"/>
      <c r="H145" s="8"/>
      <c r="I145" s="24"/>
      <c r="J145" s="258"/>
      <c r="K145" s="259"/>
    </row>
    <row r="146" spans="1:11" s="2" customFormat="1" x14ac:dyDescent="0.2">
      <c r="A146" s="61">
        <v>307</v>
      </c>
      <c r="B146" s="62" t="s">
        <v>361</v>
      </c>
      <c r="C146" s="90"/>
      <c r="D146" s="26"/>
      <c r="E146" s="8"/>
      <c r="F146" s="24"/>
      <c r="G146" s="26"/>
      <c r="H146" s="8"/>
      <c r="I146" s="24"/>
      <c r="J146" s="258"/>
      <c r="K146" s="259"/>
    </row>
    <row r="147" spans="1:11" s="2" customFormat="1" x14ac:dyDescent="0.2">
      <c r="A147" s="61">
        <v>308</v>
      </c>
      <c r="B147" s="62" t="s">
        <v>790</v>
      </c>
      <c r="C147" s="90"/>
      <c r="D147" s="26"/>
      <c r="E147" s="8"/>
      <c r="F147" s="24"/>
      <c r="G147" s="26"/>
      <c r="H147" s="8"/>
      <c r="I147" s="24"/>
      <c r="J147" s="258"/>
      <c r="K147" s="259"/>
    </row>
    <row r="148" spans="1:11" s="2" customFormat="1" x14ac:dyDescent="0.2">
      <c r="A148" s="61">
        <v>309</v>
      </c>
      <c r="B148" s="62" t="s">
        <v>354</v>
      </c>
      <c r="C148" s="90"/>
      <c r="D148" s="26"/>
      <c r="E148" s="8"/>
      <c r="F148" s="24"/>
      <c r="G148" s="26"/>
      <c r="H148" s="8"/>
      <c r="I148" s="24"/>
      <c r="J148" s="258"/>
      <c r="K148" s="259"/>
    </row>
    <row r="149" spans="1:11" s="2" customFormat="1" x14ac:dyDescent="0.2">
      <c r="A149" s="61">
        <v>310</v>
      </c>
      <c r="B149" s="62" t="s">
        <v>770</v>
      </c>
      <c r="C149" s="90"/>
      <c r="D149" s="26"/>
      <c r="E149" s="8"/>
      <c r="F149" s="24"/>
      <c r="G149" s="26"/>
      <c r="H149" s="8"/>
      <c r="I149" s="24"/>
      <c r="J149" s="258"/>
      <c r="K149" s="259"/>
    </row>
    <row r="150" spans="1:11" s="2" customFormat="1" x14ac:dyDescent="0.2">
      <c r="A150" s="61">
        <v>311</v>
      </c>
      <c r="B150" s="62" t="s">
        <v>353</v>
      </c>
      <c r="C150" s="90"/>
      <c r="D150" s="26"/>
      <c r="E150" s="8"/>
      <c r="F150" s="24"/>
      <c r="G150" s="26"/>
      <c r="H150" s="8"/>
      <c r="I150" s="24"/>
      <c r="J150" s="258"/>
      <c r="K150" s="259"/>
    </row>
    <row r="151" spans="1:11" s="2" customFormat="1" x14ac:dyDescent="0.2">
      <c r="A151" s="61">
        <v>312</v>
      </c>
      <c r="B151" s="62" t="s">
        <v>356</v>
      </c>
      <c r="C151" s="90"/>
      <c r="D151" s="26"/>
      <c r="E151" s="8"/>
      <c r="F151" s="24"/>
      <c r="G151" s="26"/>
      <c r="H151" s="8"/>
      <c r="I151" s="24"/>
      <c r="J151" s="258"/>
      <c r="K151" s="259"/>
    </row>
    <row r="152" spans="1:11" s="2" customFormat="1" x14ac:dyDescent="0.2">
      <c r="A152" s="61">
        <v>313</v>
      </c>
      <c r="B152" s="62" t="s">
        <v>355</v>
      </c>
      <c r="C152" s="90"/>
      <c r="D152" s="26"/>
      <c r="E152" s="8"/>
      <c r="F152" s="24"/>
      <c r="G152" s="26"/>
      <c r="H152" s="8"/>
      <c r="I152" s="24"/>
      <c r="J152" s="258"/>
      <c r="K152" s="259"/>
    </row>
    <row r="153" spans="1:11" s="2" customFormat="1" x14ac:dyDescent="0.2">
      <c r="A153" s="61">
        <v>314</v>
      </c>
      <c r="B153" s="62" t="s">
        <v>1099</v>
      </c>
      <c r="C153" s="90"/>
      <c r="D153" s="26"/>
      <c r="E153" s="8"/>
      <c r="F153" s="24"/>
      <c r="G153" s="26"/>
      <c r="H153" s="8"/>
      <c r="I153" s="24"/>
      <c r="J153" s="258"/>
      <c r="K153" s="259"/>
    </row>
    <row r="154" spans="1:11" s="2" customFormat="1" x14ac:dyDescent="0.2">
      <c r="A154" s="61">
        <v>315</v>
      </c>
      <c r="B154" s="62" t="s">
        <v>357</v>
      </c>
      <c r="C154" s="90"/>
      <c r="D154" s="26"/>
      <c r="E154" s="8"/>
      <c r="F154" s="24"/>
      <c r="G154" s="26"/>
      <c r="H154" s="8"/>
      <c r="I154" s="24"/>
      <c r="J154" s="258"/>
      <c r="K154" s="259"/>
    </row>
    <row r="155" spans="1:11" s="2" customFormat="1" x14ac:dyDescent="0.2">
      <c r="A155" s="61">
        <v>316</v>
      </c>
      <c r="B155" s="62" t="s">
        <v>358</v>
      </c>
      <c r="C155" s="90"/>
      <c r="D155" s="26"/>
      <c r="E155" s="8"/>
      <c r="F155" s="24"/>
      <c r="G155" s="26"/>
      <c r="H155" s="8"/>
      <c r="I155" s="24"/>
      <c r="J155" s="258"/>
      <c r="K155" s="259"/>
    </row>
    <row r="156" spans="1:11" s="2" customFormat="1" x14ac:dyDescent="0.2">
      <c r="A156" s="61">
        <v>317</v>
      </c>
      <c r="B156" s="62" t="s">
        <v>789</v>
      </c>
      <c r="C156" s="90"/>
      <c r="D156" s="26"/>
      <c r="E156" s="8"/>
      <c r="F156" s="24"/>
      <c r="G156" s="26"/>
      <c r="H156" s="8"/>
      <c r="I156" s="24"/>
      <c r="J156" s="258"/>
      <c r="K156" s="259"/>
    </row>
    <row r="157" spans="1:11" s="2" customFormat="1" x14ac:dyDescent="0.2">
      <c r="A157" s="61">
        <v>318</v>
      </c>
      <c r="B157" s="62" t="s">
        <v>788</v>
      </c>
      <c r="C157" s="90"/>
      <c r="D157" s="26"/>
      <c r="E157" s="8"/>
      <c r="F157" s="24"/>
      <c r="G157" s="26"/>
      <c r="H157" s="8"/>
      <c r="I157" s="24"/>
      <c r="J157" s="258"/>
      <c r="K157" s="259"/>
    </row>
    <row r="158" spans="1:11" s="2" customFormat="1" x14ac:dyDescent="0.2">
      <c r="A158" s="61">
        <v>319</v>
      </c>
      <c r="B158" s="61" t="s">
        <v>226</v>
      </c>
      <c r="C158" s="90"/>
      <c r="D158" s="28"/>
      <c r="E158" s="8"/>
      <c r="F158" s="25"/>
      <c r="G158" s="28"/>
      <c r="H158" s="8"/>
      <c r="I158" s="25"/>
      <c r="J158" s="258"/>
      <c r="K158" s="259"/>
    </row>
    <row r="159" spans="1:11" s="10" customFormat="1" x14ac:dyDescent="0.2">
      <c r="A159" s="87">
        <v>4</v>
      </c>
      <c r="B159" s="86" t="s">
        <v>362</v>
      </c>
      <c r="C159" s="89"/>
      <c r="D159" s="28"/>
      <c r="E159" s="23"/>
      <c r="F159" s="24"/>
      <c r="G159" s="28"/>
      <c r="H159" s="23"/>
      <c r="I159" s="24"/>
      <c r="J159" s="258"/>
      <c r="K159" s="259"/>
    </row>
    <row r="160" spans="1:11" s="2" customFormat="1" x14ac:dyDescent="0.2">
      <c r="A160" s="61">
        <v>421</v>
      </c>
      <c r="B160" s="62" t="s">
        <v>1043</v>
      </c>
      <c r="C160" s="90"/>
      <c r="D160" s="26"/>
      <c r="E160" s="8"/>
      <c r="F160" s="24"/>
      <c r="G160" s="26"/>
      <c r="H160" s="8"/>
      <c r="I160" s="24"/>
      <c r="J160" s="258"/>
      <c r="K160" s="259"/>
    </row>
    <row r="161" spans="1:11" s="2" customFormat="1" x14ac:dyDescent="0.2">
      <c r="A161" s="61">
        <v>422</v>
      </c>
      <c r="B161" s="62" t="s">
        <v>364</v>
      </c>
      <c r="C161" s="90"/>
      <c r="D161" s="26"/>
      <c r="E161" s="8"/>
      <c r="F161" s="24"/>
      <c r="G161" s="26"/>
      <c r="H161" s="8"/>
      <c r="I161" s="24"/>
      <c r="J161" s="258"/>
      <c r="K161" s="259"/>
    </row>
    <row r="162" spans="1:11" s="2" customFormat="1" x14ac:dyDescent="0.2">
      <c r="A162" s="61">
        <v>423</v>
      </c>
      <c r="B162" s="62" t="s">
        <v>365</v>
      </c>
      <c r="C162" s="90"/>
      <c r="D162" s="26"/>
      <c r="E162" s="8"/>
      <c r="F162" s="24"/>
      <c r="G162" s="26"/>
      <c r="H162" s="8"/>
      <c r="I162" s="24"/>
      <c r="J162" s="258"/>
      <c r="K162" s="259"/>
    </row>
    <row r="163" spans="1:11" s="2" customFormat="1" x14ac:dyDescent="0.2">
      <c r="A163" s="61">
        <v>425</v>
      </c>
      <c r="B163" s="62" t="s">
        <v>197</v>
      </c>
      <c r="C163" s="90"/>
      <c r="D163" s="26"/>
      <c r="E163" s="8"/>
      <c r="F163" s="24"/>
      <c r="G163" s="26"/>
      <c r="H163" s="8"/>
      <c r="I163" s="24"/>
      <c r="J163" s="258"/>
      <c r="K163" s="259"/>
    </row>
    <row r="164" spans="1:11" s="2" customFormat="1" x14ac:dyDescent="0.2">
      <c r="A164" s="61">
        <v>426</v>
      </c>
      <c r="B164" s="62" t="s">
        <v>363</v>
      </c>
      <c r="C164" s="90"/>
      <c r="D164" s="26"/>
      <c r="E164" s="8"/>
      <c r="F164" s="24"/>
      <c r="G164" s="26"/>
      <c r="H164" s="8"/>
      <c r="I164" s="24"/>
      <c r="J164" s="258"/>
      <c r="K164" s="259"/>
    </row>
    <row r="165" spans="1:11" s="2" customFormat="1" x14ac:dyDescent="0.2">
      <c r="A165" s="61">
        <v>429</v>
      </c>
      <c r="B165" s="61" t="s">
        <v>226</v>
      </c>
      <c r="C165" s="90"/>
      <c r="D165" s="28"/>
      <c r="E165" s="16"/>
      <c r="F165" s="25"/>
      <c r="G165" s="28"/>
      <c r="H165" s="16"/>
      <c r="I165" s="25"/>
      <c r="J165" s="258"/>
      <c r="K165" s="259"/>
    </row>
    <row r="166" spans="1:11" s="10" customFormat="1" x14ac:dyDescent="0.2">
      <c r="A166" s="87">
        <v>9</v>
      </c>
      <c r="B166" s="86" t="s">
        <v>366</v>
      </c>
      <c r="C166" s="89"/>
      <c r="D166" s="28"/>
      <c r="E166" s="23"/>
      <c r="F166" s="24"/>
      <c r="G166" s="28"/>
      <c r="H166" s="23"/>
      <c r="I166" s="24"/>
      <c r="J166" s="258"/>
      <c r="K166" s="259"/>
    </row>
    <row r="167" spans="1:11" s="2" customFormat="1" x14ac:dyDescent="0.2">
      <c r="A167" s="61">
        <v>900</v>
      </c>
      <c r="B167" s="62" t="s">
        <v>367</v>
      </c>
      <c r="C167" s="90"/>
      <c r="D167" s="26"/>
      <c r="E167" s="8"/>
      <c r="F167" s="24"/>
      <c r="G167" s="26"/>
      <c r="H167" s="8"/>
      <c r="I167" s="24"/>
      <c r="J167" s="258"/>
      <c r="K167" s="259"/>
    </row>
    <row r="168" spans="1:11" s="2" customFormat="1" x14ac:dyDescent="0.2">
      <c r="A168" s="61">
        <v>910</v>
      </c>
      <c r="B168" s="62" t="s">
        <v>368</v>
      </c>
      <c r="C168" s="90"/>
      <c r="D168" s="26"/>
      <c r="E168" s="8"/>
      <c r="F168" s="24"/>
      <c r="G168" s="26"/>
      <c r="H168" s="8"/>
      <c r="I168" s="24"/>
      <c r="J168" s="258"/>
      <c r="K168" s="259"/>
    </row>
    <row r="169" spans="1:11" s="2" customFormat="1" x14ac:dyDescent="0.2">
      <c r="A169" s="61">
        <v>920</v>
      </c>
      <c r="B169" s="62" t="s">
        <v>385</v>
      </c>
      <c r="C169" s="90"/>
      <c r="D169" s="26"/>
      <c r="E169" s="8"/>
      <c r="F169" s="24"/>
      <c r="G169" s="26"/>
      <c r="H169" s="8"/>
      <c r="I169" s="24"/>
      <c r="J169" s="258"/>
      <c r="K169" s="259"/>
    </row>
    <row r="170" spans="1:11" s="2" customFormat="1" x14ac:dyDescent="0.2">
      <c r="A170" s="61">
        <v>930</v>
      </c>
      <c r="B170" s="62" t="s">
        <v>369</v>
      </c>
      <c r="C170" s="90"/>
      <c r="D170" s="26"/>
      <c r="E170" s="8"/>
      <c r="F170" s="24"/>
      <c r="G170" s="26"/>
      <c r="H170" s="8"/>
      <c r="I170" s="24"/>
      <c r="J170" s="258"/>
      <c r="K170" s="259"/>
    </row>
    <row r="171" spans="1:11" s="2" customFormat="1" x14ac:dyDescent="0.2">
      <c r="A171" s="61">
        <v>940</v>
      </c>
      <c r="B171" s="62" t="s">
        <v>386</v>
      </c>
      <c r="C171" s="90"/>
      <c r="D171" s="26"/>
      <c r="E171" s="8"/>
      <c r="F171" s="24"/>
      <c r="G171" s="26"/>
      <c r="H171" s="8"/>
      <c r="I171" s="24"/>
      <c r="J171" s="258"/>
      <c r="K171" s="259"/>
    </row>
    <row r="172" spans="1:11" s="2" customFormat="1" x14ac:dyDescent="0.2">
      <c r="A172" s="61">
        <v>950</v>
      </c>
      <c r="B172" s="62" t="s">
        <v>387</v>
      </c>
      <c r="C172" s="90"/>
      <c r="D172" s="26"/>
      <c r="E172" s="8"/>
      <c r="F172" s="24"/>
      <c r="G172" s="26"/>
      <c r="H172" s="8"/>
      <c r="I172" s="24"/>
      <c r="J172" s="258"/>
      <c r="K172" s="259"/>
    </row>
    <row r="173" spans="1:11" s="2" customFormat="1" x14ac:dyDescent="0.2">
      <c r="A173" s="61">
        <v>960</v>
      </c>
      <c r="B173" s="62" t="s">
        <v>370</v>
      </c>
      <c r="C173" s="90"/>
      <c r="D173" s="26"/>
      <c r="E173" s="8"/>
      <c r="F173" s="24"/>
      <c r="G173" s="26"/>
      <c r="H173" s="8"/>
      <c r="I173" s="24"/>
      <c r="J173" s="258"/>
      <c r="K173" s="259"/>
    </row>
    <row r="174" spans="1:11" s="2" customFormat="1" x14ac:dyDescent="0.2">
      <c r="A174" s="61">
        <v>981</v>
      </c>
      <c r="B174" s="62" t="s">
        <v>644</v>
      </c>
      <c r="C174" s="90"/>
      <c r="D174" s="26"/>
      <c r="E174" s="8"/>
      <c r="F174" s="24"/>
      <c r="G174" s="26"/>
      <c r="H174" s="8"/>
      <c r="I174" s="24"/>
      <c r="J174" s="258"/>
      <c r="K174" s="259"/>
    </row>
    <row r="175" spans="1:11" s="2" customFormat="1" x14ac:dyDescent="0.2">
      <c r="A175" s="61">
        <v>982</v>
      </c>
      <c r="B175" s="62" t="s">
        <v>645</v>
      </c>
      <c r="C175" s="90"/>
      <c r="D175" s="26"/>
      <c r="E175" s="8"/>
      <c r="F175" s="24"/>
      <c r="G175" s="26"/>
      <c r="H175" s="8"/>
      <c r="I175" s="24"/>
      <c r="J175" s="258"/>
      <c r="K175" s="259"/>
    </row>
    <row r="176" spans="1:11" s="2" customFormat="1" x14ac:dyDescent="0.2">
      <c r="A176" s="61">
        <v>983</v>
      </c>
      <c r="B176" s="62" t="s">
        <v>562</v>
      </c>
      <c r="C176" s="90"/>
      <c r="D176" s="26"/>
      <c r="E176" s="8"/>
      <c r="F176" s="24"/>
      <c r="G176" s="26"/>
      <c r="H176" s="8"/>
      <c r="I176" s="24"/>
      <c r="J176" s="258"/>
      <c r="K176" s="259"/>
    </row>
    <row r="177" spans="1:11" s="2" customFormat="1" x14ac:dyDescent="0.2">
      <c r="A177" s="61">
        <v>984</v>
      </c>
      <c r="B177" s="62" t="s">
        <v>212</v>
      </c>
      <c r="C177" s="90"/>
      <c r="D177" s="26"/>
      <c r="E177" s="8"/>
      <c r="F177" s="24"/>
      <c r="G177" s="26"/>
      <c r="H177" s="8"/>
      <c r="I177" s="24"/>
      <c r="J177" s="258"/>
      <c r="K177" s="259"/>
    </row>
    <row r="178" spans="1:11" s="2" customFormat="1" x14ac:dyDescent="0.2">
      <c r="A178" s="61">
        <v>985</v>
      </c>
      <c r="B178" s="62" t="s">
        <v>590</v>
      </c>
      <c r="C178" s="90"/>
      <c r="D178" s="26"/>
      <c r="E178" s="8"/>
      <c r="F178" s="24"/>
      <c r="G178" s="26"/>
      <c r="H178" s="8"/>
      <c r="I178" s="24"/>
      <c r="J178" s="258"/>
      <c r="K178" s="259"/>
    </row>
    <row r="179" spans="1:11" s="2" customFormat="1" x14ac:dyDescent="0.2">
      <c r="A179" s="61">
        <v>986</v>
      </c>
      <c r="B179" s="64" t="s">
        <v>388</v>
      </c>
      <c r="C179" s="90"/>
      <c r="D179" s="26"/>
      <c r="E179" s="8"/>
      <c r="F179" s="24"/>
      <c r="G179" s="26"/>
      <c r="H179" s="8"/>
      <c r="I179" s="24"/>
      <c r="J179" s="258"/>
      <c r="K179" s="259"/>
    </row>
    <row r="180" spans="1:11" s="2" customFormat="1" x14ac:dyDescent="0.2">
      <c r="A180" s="61">
        <v>989</v>
      </c>
      <c r="B180" s="61" t="s">
        <v>226</v>
      </c>
      <c r="C180" s="90"/>
      <c r="D180" s="28"/>
      <c r="E180" s="8"/>
      <c r="F180" s="25"/>
      <c r="G180" s="28"/>
      <c r="H180" s="8"/>
      <c r="I180" s="25"/>
      <c r="J180" s="258"/>
      <c r="K180" s="259"/>
    </row>
    <row r="181" spans="1:11" s="2" customFormat="1" x14ac:dyDescent="0.2">
      <c r="A181" s="3"/>
      <c r="B181" s="3"/>
      <c r="C181" s="6"/>
      <c r="D181" s="27"/>
      <c r="E181" s="92"/>
      <c r="F181" s="218"/>
      <c r="G181" s="27"/>
      <c r="H181" s="92"/>
      <c r="I181" s="92"/>
      <c r="J181" s="260"/>
      <c r="K181" s="261"/>
    </row>
    <row r="182" spans="1:11" s="2" customFormat="1" x14ac:dyDescent="0.2">
      <c r="A182" s="3"/>
      <c r="B182" s="3"/>
      <c r="C182" s="17" t="s">
        <v>39</v>
      </c>
      <c r="D182" s="215">
        <f t="shared" ref="D182:I182" si="0">SUM(D13:D181)</f>
        <v>0</v>
      </c>
      <c r="E182" s="216">
        <f t="shared" si="0"/>
        <v>0</v>
      </c>
      <c r="F182" s="217">
        <f t="shared" si="0"/>
        <v>0</v>
      </c>
      <c r="G182" s="215">
        <f t="shared" si="0"/>
        <v>0</v>
      </c>
      <c r="H182" s="216">
        <f t="shared" si="0"/>
        <v>0</v>
      </c>
      <c r="I182" s="216">
        <f t="shared" si="0"/>
        <v>0</v>
      </c>
      <c r="J182" s="262"/>
      <c r="K182" s="263"/>
    </row>
    <row r="183" spans="1:11" s="2" customFormat="1" x14ac:dyDescent="0.2">
      <c r="A183" s="3"/>
      <c r="B183" s="3"/>
      <c r="C183" s="5"/>
      <c r="D183" s="30">
        <v>1</v>
      </c>
      <c r="E183" s="12"/>
      <c r="F183" s="12"/>
      <c r="G183" s="30">
        <v>1</v>
      </c>
      <c r="H183" s="12"/>
      <c r="I183" s="93"/>
      <c r="J183" s="262"/>
      <c r="K183" s="263"/>
    </row>
    <row r="184" spans="1:11" s="2" customFormat="1" x14ac:dyDescent="0.2">
      <c r="A184" s="3"/>
      <c r="B184" s="3"/>
      <c r="C184" s="17" t="s">
        <v>33</v>
      </c>
      <c r="D184" s="31">
        <f>SUM(E182:F182)</f>
        <v>0</v>
      </c>
      <c r="E184" s="12"/>
      <c r="F184" s="12"/>
      <c r="G184" s="31">
        <f>SUM(H182:I182)</f>
        <v>0</v>
      </c>
      <c r="H184" s="12"/>
      <c r="I184" s="93"/>
      <c r="J184" s="262"/>
      <c r="K184" s="263"/>
    </row>
    <row r="185" spans="1:11" s="2" customFormat="1" x14ac:dyDescent="0.2">
      <c r="A185" s="3"/>
      <c r="B185" s="3"/>
      <c r="C185" s="17" t="s">
        <v>34</v>
      </c>
      <c r="D185" s="32">
        <f>IF(AND(D182&gt;0,D184&gt;0),D184/D182,0)</f>
        <v>0</v>
      </c>
      <c r="E185" s="12"/>
      <c r="F185" s="11">
        <f>D185</f>
        <v>0</v>
      </c>
      <c r="G185" s="32">
        <f>IF(AND(G182&gt;0,G184&gt;0),G184/G182,0)</f>
        <v>0</v>
      </c>
      <c r="H185" s="12"/>
      <c r="I185" s="94">
        <f>G185</f>
        <v>0</v>
      </c>
      <c r="J185" s="262"/>
      <c r="K185" s="263"/>
    </row>
    <row r="186" spans="1:11" s="2" customFormat="1" x14ac:dyDescent="0.2">
      <c r="A186" s="3"/>
      <c r="B186" s="3"/>
      <c r="C186" s="5"/>
      <c r="D186" s="33"/>
      <c r="E186" s="13">
        <f>F182*F185</f>
        <v>0</v>
      </c>
      <c r="F186" s="34"/>
      <c r="G186" s="33"/>
      <c r="H186" s="13">
        <f>I182*I185</f>
        <v>0</v>
      </c>
      <c r="I186" s="95"/>
      <c r="J186" s="262"/>
      <c r="K186" s="263"/>
    </row>
    <row r="187" spans="1:11" s="2" customFormat="1" x14ac:dyDescent="0.2">
      <c r="A187" s="3"/>
      <c r="B187" s="3"/>
      <c r="C187" s="18" t="s">
        <v>35</v>
      </c>
      <c r="D187" s="33"/>
      <c r="E187" s="21">
        <f>SUM(E182:E186)</f>
        <v>0</v>
      </c>
      <c r="F187" s="20"/>
      <c r="G187" s="33"/>
      <c r="H187" s="21">
        <f>SUM(H182:H186)</f>
        <v>0</v>
      </c>
      <c r="I187" s="20"/>
      <c r="J187" s="262"/>
      <c r="K187" s="263"/>
    </row>
    <row r="188" spans="1:11" s="2" customFormat="1" x14ac:dyDescent="0.2">
      <c r="A188" s="3"/>
      <c r="B188" s="3"/>
      <c r="C188" s="17" t="s">
        <v>36</v>
      </c>
      <c r="D188" s="33"/>
      <c r="E188" s="14"/>
      <c r="F188" s="14"/>
      <c r="G188" s="33"/>
      <c r="H188" s="14"/>
      <c r="I188" s="14"/>
      <c r="J188" s="262"/>
      <c r="K188" s="263"/>
    </row>
    <row r="189" spans="1:11" s="2" customFormat="1" ht="13.5" thickBot="1" x14ac:dyDescent="0.25">
      <c r="A189" s="3"/>
      <c r="B189" s="3"/>
      <c r="C189" s="17"/>
      <c r="D189" s="207"/>
      <c r="E189" s="210"/>
      <c r="F189" s="210"/>
      <c r="G189" s="207"/>
      <c r="H189" s="210"/>
      <c r="I189" s="210"/>
      <c r="J189" s="264"/>
      <c r="K189" s="265"/>
    </row>
    <row r="190" spans="1:11" s="2" customFormat="1" x14ac:dyDescent="0.2">
      <c r="A190" s="85">
        <v>29</v>
      </c>
      <c r="B190" s="85" t="s">
        <v>371</v>
      </c>
      <c r="C190" s="85"/>
      <c r="D190" s="26"/>
      <c r="E190" s="23"/>
      <c r="F190" s="24"/>
      <c r="G190" s="26"/>
      <c r="H190" s="23"/>
      <c r="I190" s="24"/>
      <c r="J190" s="258"/>
      <c r="K190" s="263"/>
    </row>
    <row r="191" spans="1:11" s="2" customFormat="1" x14ac:dyDescent="0.2">
      <c r="A191" s="3">
        <v>291</v>
      </c>
      <c r="B191" s="3" t="s">
        <v>28</v>
      </c>
      <c r="C191" s="90"/>
      <c r="D191" s="29"/>
      <c r="E191" s="8"/>
      <c r="F191" s="25"/>
      <c r="G191" s="29"/>
      <c r="H191" s="8"/>
      <c r="I191" s="25"/>
      <c r="J191" s="258"/>
      <c r="K191" s="263"/>
    </row>
    <row r="192" spans="1:11" s="2" customFormat="1" x14ac:dyDescent="0.2">
      <c r="A192" s="3">
        <v>292</v>
      </c>
      <c r="B192" s="3" t="s">
        <v>29</v>
      </c>
      <c r="C192" s="90"/>
      <c r="D192" s="29"/>
      <c r="E192" s="8"/>
      <c r="F192" s="25"/>
      <c r="G192" s="29"/>
      <c r="H192" s="8"/>
      <c r="I192" s="25"/>
      <c r="J192" s="258"/>
      <c r="K192" s="263"/>
    </row>
    <row r="193" spans="1:11" s="2" customFormat="1" x14ac:dyDescent="0.2">
      <c r="A193" s="3">
        <v>293</v>
      </c>
      <c r="B193" s="61" t="s">
        <v>372</v>
      </c>
      <c r="C193" s="90"/>
      <c r="D193" s="29"/>
      <c r="E193" s="8"/>
      <c r="F193" s="25"/>
      <c r="G193" s="29"/>
      <c r="H193" s="8"/>
      <c r="I193" s="25"/>
      <c r="J193" s="258"/>
      <c r="K193" s="263"/>
    </row>
    <row r="194" spans="1:11" s="2" customFormat="1" x14ac:dyDescent="0.2">
      <c r="A194" s="3">
        <v>294</v>
      </c>
      <c r="B194" s="61" t="s">
        <v>373</v>
      </c>
      <c r="C194" s="90"/>
      <c r="D194" s="29"/>
      <c r="E194" s="8"/>
      <c r="F194" s="25"/>
      <c r="G194" s="29"/>
      <c r="H194" s="8"/>
      <c r="I194" s="25"/>
      <c r="J194" s="258"/>
      <c r="K194" s="263"/>
    </row>
    <row r="195" spans="1:11" s="2" customFormat="1" x14ac:dyDescent="0.2">
      <c r="A195" s="3">
        <v>295</v>
      </c>
      <c r="B195" s="61" t="s">
        <v>374</v>
      </c>
      <c r="C195" s="90"/>
      <c r="D195" s="29"/>
      <c r="E195" s="8"/>
      <c r="F195" s="25"/>
      <c r="G195" s="29"/>
      <c r="H195" s="8"/>
      <c r="I195" s="25"/>
      <c r="J195" s="258"/>
      <c r="K195" s="263"/>
    </row>
    <row r="196" spans="1:11" s="2" customFormat="1" x14ac:dyDescent="0.2">
      <c r="A196" s="61" t="s">
        <v>375</v>
      </c>
      <c r="B196" s="61" t="s">
        <v>376</v>
      </c>
      <c r="C196" s="90"/>
      <c r="D196" s="29"/>
      <c r="E196" s="8"/>
      <c r="F196" s="25"/>
      <c r="G196" s="29"/>
      <c r="H196" s="8"/>
      <c r="I196" s="25"/>
      <c r="J196" s="258"/>
      <c r="K196" s="263"/>
    </row>
    <row r="197" spans="1:11" s="2" customFormat="1" x14ac:dyDescent="0.2">
      <c r="A197" s="61" t="s">
        <v>377</v>
      </c>
      <c r="B197" s="61" t="s">
        <v>378</v>
      </c>
      <c r="C197" s="90"/>
      <c r="D197" s="25"/>
      <c r="E197" s="8"/>
      <c r="F197" s="25"/>
      <c r="G197" s="29"/>
      <c r="H197" s="8"/>
      <c r="I197" s="25"/>
      <c r="J197" s="258"/>
      <c r="K197" s="263"/>
    </row>
    <row r="198" spans="1:11" s="2" customFormat="1" x14ac:dyDescent="0.2">
      <c r="A198" s="61" t="s">
        <v>380</v>
      </c>
      <c r="B198" s="61" t="s">
        <v>1100</v>
      </c>
      <c r="C198" s="90"/>
      <c r="D198" s="29"/>
      <c r="E198" s="8"/>
      <c r="F198" s="25"/>
      <c r="G198" s="29"/>
      <c r="H198" s="8"/>
      <c r="I198" s="25"/>
      <c r="J198" s="258"/>
      <c r="K198" s="263"/>
    </row>
    <row r="199" spans="1:11" s="2" customFormat="1" x14ac:dyDescent="0.2">
      <c r="A199" s="61" t="s">
        <v>381</v>
      </c>
      <c r="B199" s="61" t="s">
        <v>379</v>
      </c>
      <c r="C199" s="90"/>
      <c r="D199" s="25"/>
      <c r="E199" s="8"/>
      <c r="F199" s="25"/>
      <c r="G199" s="29"/>
      <c r="H199" s="8"/>
      <c r="I199" s="25"/>
      <c r="J199" s="258"/>
      <c r="K199" s="263"/>
    </row>
    <row r="200" spans="1:11" s="2" customFormat="1" x14ac:dyDescent="0.2">
      <c r="A200" s="61">
        <v>297</v>
      </c>
      <c r="B200" s="61" t="s">
        <v>646</v>
      </c>
      <c r="C200" s="90"/>
      <c r="D200" s="25"/>
      <c r="E200" s="8"/>
      <c r="F200" s="25"/>
      <c r="G200" s="29"/>
      <c r="H200" s="8"/>
      <c r="I200" s="25"/>
      <c r="J200" s="258"/>
      <c r="K200" s="263"/>
    </row>
    <row r="201" spans="1:11" s="2" customFormat="1" x14ac:dyDescent="0.2">
      <c r="A201" s="61">
        <v>298</v>
      </c>
      <c r="B201" s="61" t="s">
        <v>647</v>
      </c>
      <c r="C201" s="90"/>
      <c r="D201" s="25"/>
      <c r="E201" s="8"/>
      <c r="F201" s="25"/>
      <c r="G201" s="25"/>
      <c r="H201" s="8"/>
      <c r="I201" s="25"/>
      <c r="J201" s="258"/>
      <c r="K201" s="263"/>
    </row>
    <row r="202" spans="1:11" s="2" customFormat="1" x14ac:dyDescent="0.2">
      <c r="A202" s="85">
        <v>5</v>
      </c>
      <c r="B202" s="85" t="s">
        <v>382</v>
      </c>
      <c r="C202" s="85"/>
      <c r="D202" s="25"/>
      <c r="E202" s="8"/>
      <c r="F202" s="25"/>
      <c r="G202" s="25"/>
      <c r="H202" s="8"/>
      <c r="I202" s="25"/>
      <c r="J202" s="258"/>
      <c r="K202" s="263"/>
    </row>
    <row r="203" spans="1:11" s="2" customFormat="1" x14ac:dyDescent="0.2">
      <c r="A203" s="3">
        <v>500</v>
      </c>
      <c r="B203" s="61" t="s">
        <v>384</v>
      </c>
      <c r="C203" s="90"/>
      <c r="D203" s="25"/>
      <c r="E203" s="8"/>
      <c r="F203" s="25"/>
      <c r="G203" s="25"/>
      <c r="H203" s="8"/>
      <c r="I203" s="25"/>
      <c r="J203" s="258"/>
      <c r="K203" s="263"/>
    </row>
    <row r="204" spans="1:11" s="2" customFormat="1" x14ac:dyDescent="0.2">
      <c r="A204" s="3">
        <v>521</v>
      </c>
      <c r="B204" s="61" t="s">
        <v>383</v>
      </c>
      <c r="C204" s="90"/>
      <c r="D204" s="25"/>
      <c r="E204" s="8"/>
      <c r="F204" s="25"/>
      <c r="G204" s="25"/>
      <c r="H204" s="8"/>
      <c r="I204" s="25"/>
      <c r="J204" s="258"/>
      <c r="K204" s="263"/>
    </row>
    <row r="205" spans="1:11" s="2" customFormat="1" x14ac:dyDescent="0.2">
      <c r="A205" s="3">
        <v>522</v>
      </c>
      <c r="B205" s="61" t="s">
        <v>771</v>
      </c>
      <c r="C205" s="90"/>
      <c r="D205" s="25"/>
      <c r="E205" s="8"/>
      <c r="F205" s="25"/>
      <c r="G205" s="25"/>
      <c r="H205" s="8"/>
      <c r="I205" s="25"/>
      <c r="J205" s="258"/>
      <c r="K205" s="263"/>
    </row>
    <row r="206" spans="1:11" s="2" customFormat="1" x14ac:dyDescent="0.2">
      <c r="A206" s="3">
        <v>523</v>
      </c>
      <c r="B206" s="3" t="s">
        <v>26</v>
      </c>
      <c r="C206" s="90"/>
      <c r="D206" s="25"/>
      <c r="E206" s="8"/>
      <c r="F206" s="25"/>
      <c r="G206" s="25"/>
      <c r="H206" s="8"/>
      <c r="I206" s="25"/>
      <c r="J206" s="258"/>
      <c r="K206" s="263"/>
    </row>
    <row r="207" spans="1:11" s="2" customFormat="1" x14ac:dyDescent="0.2">
      <c r="A207" s="3">
        <v>524</v>
      </c>
      <c r="B207" s="61" t="s">
        <v>1101</v>
      </c>
      <c r="C207" s="90"/>
      <c r="D207" s="25"/>
      <c r="E207" s="8"/>
      <c r="F207" s="25"/>
      <c r="G207" s="25"/>
      <c r="H207" s="8"/>
      <c r="I207" s="25"/>
      <c r="J207" s="258"/>
      <c r="K207" s="263"/>
    </row>
    <row r="208" spans="1:11" s="2" customFormat="1" x14ac:dyDescent="0.2">
      <c r="A208" s="3">
        <v>525</v>
      </c>
      <c r="B208" s="3" t="s">
        <v>27</v>
      </c>
      <c r="C208" s="90"/>
      <c r="D208" s="25"/>
      <c r="E208" s="8"/>
      <c r="F208" s="25"/>
      <c r="G208" s="25"/>
      <c r="H208" s="8"/>
      <c r="I208" s="25"/>
      <c r="J208" s="258"/>
      <c r="K208" s="263"/>
    </row>
    <row r="209" spans="1:11" s="2" customFormat="1" x14ac:dyDescent="0.2">
      <c r="A209" s="3"/>
      <c r="B209" s="3"/>
      <c r="C209" s="6"/>
      <c r="D209" s="219"/>
      <c r="E209" s="92"/>
      <c r="F209" s="218"/>
      <c r="G209" s="219"/>
      <c r="H209" s="92"/>
      <c r="I209" s="92"/>
      <c r="J209" s="266"/>
      <c r="K209" s="267"/>
    </row>
    <row r="210" spans="1:11" s="2" customFormat="1" x14ac:dyDescent="0.2">
      <c r="A210" s="3"/>
      <c r="B210" s="3"/>
      <c r="C210" s="17" t="s">
        <v>779</v>
      </c>
      <c r="D210" s="215">
        <f t="shared" ref="D210:H210" si="1">SUM(D191:D208)</f>
        <v>0</v>
      </c>
      <c r="E210" s="216">
        <f t="shared" si="1"/>
        <v>0</v>
      </c>
      <c r="F210" s="217">
        <f t="shared" si="1"/>
        <v>0</v>
      </c>
      <c r="G210" s="215">
        <f>SUM(G191:G208)</f>
        <v>0</v>
      </c>
      <c r="H210" s="216">
        <f t="shared" si="1"/>
        <v>0</v>
      </c>
      <c r="I210" s="216">
        <f>SUM(I191:I208)</f>
        <v>0</v>
      </c>
      <c r="J210" s="268"/>
      <c r="K210" s="269"/>
    </row>
    <row r="211" spans="1:11" s="2" customFormat="1" x14ac:dyDescent="0.2">
      <c r="A211" s="3"/>
      <c r="B211" s="3"/>
      <c r="C211" s="17" t="s">
        <v>767</v>
      </c>
      <c r="D211" s="30"/>
      <c r="E211" s="12"/>
      <c r="F211" s="11">
        <f>IF(AND(E187&gt;0,D182&gt;0),E187/D182,0)</f>
        <v>0</v>
      </c>
      <c r="G211" s="30"/>
      <c r="H211" s="12"/>
      <c r="I211" s="94">
        <f>IF(AND(H187&gt;0,G182&gt;0),H187/G182,0)</f>
        <v>0</v>
      </c>
      <c r="J211" s="268"/>
      <c r="K211" s="269"/>
    </row>
    <row r="212" spans="1:11" s="2" customFormat="1" x14ac:dyDescent="0.2">
      <c r="A212" s="3"/>
      <c r="B212" s="3"/>
      <c r="C212" s="17" t="s">
        <v>30</v>
      </c>
      <c r="D212" s="33"/>
      <c r="E212" s="12"/>
      <c r="F212" s="12"/>
      <c r="G212" s="33"/>
      <c r="H212" s="12"/>
      <c r="I212" s="93"/>
      <c r="J212" s="268"/>
      <c r="K212" s="269"/>
    </row>
    <row r="213" spans="1:11" s="2" customFormat="1" x14ac:dyDescent="0.2">
      <c r="A213" s="3"/>
      <c r="B213" s="3"/>
      <c r="C213" s="5"/>
      <c r="D213" s="33"/>
      <c r="E213" s="13">
        <f>F210*F211</f>
        <v>0</v>
      </c>
      <c r="F213" s="34"/>
      <c r="G213" s="33"/>
      <c r="H213" s="13">
        <f>I210*I211</f>
        <v>0</v>
      </c>
      <c r="I213" s="95"/>
      <c r="J213" s="268"/>
      <c r="K213" s="269"/>
    </row>
    <row r="214" spans="1:11" s="2" customFormat="1" x14ac:dyDescent="0.2">
      <c r="A214" s="3"/>
      <c r="B214" s="3"/>
      <c r="C214" s="18" t="s">
        <v>31</v>
      </c>
      <c r="D214" s="33"/>
      <c r="E214" s="22">
        <f>SUM(E210:E213)</f>
        <v>0</v>
      </c>
      <c r="F214" s="20"/>
      <c r="G214" s="33"/>
      <c r="H214" s="22">
        <f>SUM(H210:H213)</f>
        <v>0</v>
      </c>
      <c r="I214" s="20"/>
      <c r="J214" s="268"/>
      <c r="K214" s="269"/>
    </row>
    <row r="215" spans="1:11" s="2" customFormat="1" x14ac:dyDescent="0.2">
      <c r="A215" s="3"/>
      <c r="B215" s="3"/>
      <c r="C215" s="18"/>
      <c r="D215" s="33"/>
      <c r="E215" s="19"/>
      <c r="F215" s="14"/>
      <c r="G215" s="33"/>
      <c r="H215" s="19"/>
      <c r="I215" s="14"/>
      <c r="J215" s="268"/>
      <c r="K215" s="269"/>
    </row>
    <row r="216" spans="1:11" s="2" customFormat="1" x14ac:dyDescent="0.2">
      <c r="A216" s="3"/>
      <c r="B216" s="384" t="s">
        <v>428</v>
      </c>
      <c r="C216" s="365"/>
      <c r="D216" s="33">
        <f>D210+D182</f>
        <v>0</v>
      </c>
      <c r="E216" s="19">
        <f>E214+E187</f>
        <v>0</v>
      </c>
      <c r="F216" s="91" t="str">
        <f>IF(E216&gt;0,E216/D216,"")</f>
        <v/>
      </c>
      <c r="G216" s="33">
        <f>G210+G182</f>
        <v>0</v>
      </c>
      <c r="H216" s="19">
        <f>H214+H187</f>
        <v>0</v>
      </c>
      <c r="I216" s="91" t="str">
        <f>IF(H216&gt;0,H216/G216,"")</f>
        <v/>
      </c>
      <c r="J216" s="268"/>
      <c r="K216" s="269"/>
    </row>
    <row r="217" spans="1:11" s="2" customFormat="1" x14ac:dyDescent="0.2">
      <c r="A217" s="3"/>
      <c r="B217" s="3"/>
      <c r="C217" s="18"/>
      <c r="D217" s="33"/>
      <c r="E217" s="19"/>
      <c r="F217" s="14"/>
      <c r="G217" s="33"/>
      <c r="H217" s="19"/>
      <c r="I217" s="14"/>
      <c r="J217" s="268"/>
      <c r="K217" s="269"/>
    </row>
    <row r="218" spans="1:11" s="2" customFormat="1" x14ac:dyDescent="0.2">
      <c r="A218" s="3"/>
      <c r="B218" s="384" t="s">
        <v>1056</v>
      </c>
      <c r="C218" s="385"/>
      <c r="D218" s="220"/>
      <c r="E218" s="96" t="str">
        <f>IF(D218&gt;0,(E216*F218*-1),"")</f>
        <v/>
      </c>
      <c r="F218" s="221" t="str">
        <f>IF(D218&gt;0,D218/D216,"")</f>
        <v/>
      </c>
      <c r="G218" s="220"/>
      <c r="H218" s="96" t="str">
        <f>IF(G218&gt;0,(H216*I218*-1),"")</f>
        <v/>
      </c>
      <c r="I218" s="97" t="str">
        <f>IF(G218&gt;0,G218/G216,"")</f>
        <v/>
      </c>
      <c r="J218" s="270"/>
      <c r="K218" s="269"/>
    </row>
    <row r="219" spans="1:11" s="2" customFormat="1" ht="13.5" thickBot="1" x14ac:dyDescent="0.25">
      <c r="A219" s="3"/>
      <c r="B219" s="3"/>
      <c r="C219" s="18"/>
      <c r="D219" s="33"/>
      <c r="E219" s="19"/>
      <c r="F219" s="14"/>
      <c r="G219" s="33"/>
      <c r="H219" s="19"/>
      <c r="I219" s="14"/>
      <c r="J219" s="268"/>
      <c r="K219" s="269"/>
    </row>
    <row r="220" spans="1:11" s="2" customFormat="1" ht="23.25" thickBot="1" x14ac:dyDescent="0.25">
      <c r="A220" s="3"/>
      <c r="B220" s="3"/>
      <c r="C220" s="50" t="s">
        <v>652</v>
      </c>
      <c r="D220" s="51" t="str">
        <f>IF(E220="",'Formulaire Canton'!G34,"")</f>
        <v/>
      </c>
      <c r="E220" s="49"/>
      <c r="F220" s="14"/>
      <c r="G220" s="33"/>
      <c r="H220" s="19"/>
      <c r="I220" s="14"/>
      <c r="J220" s="268"/>
      <c r="K220" s="269"/>
    </row>
    <row r="221" spans="1:11" s="2" customFormat="1" x14ac:dyDescent="0.2">
      <c r="A221" s="3"/>
      <c r="B221" s="3"/>
      <c r="C221" s="18"/>
      <c r="D221" s="33"/>
      <c r="E221" s="48"/>
      <c r="F221" s="14"/>
      <c r="G221" s="33"/>
      <c r="H221" s="19"/>
      <c r="I221" s="14"/>
      <c r="J221" s="268"/>
      <c r="K221" s="269"/>
    </row>
    <row r="222" spans="1:11" s="2" customFormat="1" x14ac:dyDescent="0.2">
      <c r="A222" s="3"/>
      <c r="B222" s="3"/>
      <c r="C222" s="18" t="s">
        <v>32</v>
      </c>
      <c r="D222" s="33"/>
      <c r="E222" s="19">
        <f>IF(E218&lt;&gt;"",E216+E218+E220,E216+E220)</f>
        <v>0</v>
      </c>
      <c r="F222" s="14"/>
      <c r="G222" s="33"/>
      <c r="H222" s="19">
        <f>IF(H218&lt;&gt;"",(H216+H218),H216)</f>
        <v>0</v>
      </c>
      <c r="I222" s="15"/>
      <c r="J222" s="268"/>
      <c r="K222" s="269"/>
    </row>
    <row r="223" spans="1:11" s="2" customFormat="1" x14ac:dyDescent="0.2">
      <c r="A223" s="3"/>
      <c r="B223" s="3"/>
      <c r="C223" s="18"/>
      <c r="D223" s="33"/>
      <c r="E223" s="19"/>
      <c r="F223" s="14"/>
      <c r="G223" s="33"/>
      <c r="H223" s="19"/>
      <c r="I223" s="15"/>
      <c r="J223" s="268"/>
      <c r="K223" s="269"/>
    </row>
    <row r="224" spans="1:11" s="2" customFormat="1" ht="13.5" thickBot="1" x14ac:dyDescent="0.25">
      <c r="A224" s="3"/>
      <c r="B224" s="364" t="s">
        <v>666</v>
      </c>
      <c r="C224" s="365"/>
      <c r="D224" s="207" t="e">
        <f>IF(F224&gt;0,D216*F224,"")</f>
        <v>#VALUE!</v>
      </c>
      <c r="E224" s="208" t="str">
        <f>IF(F224&lt;&gt;"% exécutés",(ROUNDUP(E222*F224*0.8,-2)),"")</f>
        <v/>
      </c>
      <c r="F224" s="281" t="s">
        <v>665</v>
      </c>
      <c r="G224" s="207"/>
      <c r="H224" s="208"/>
      <c r="I224" s="209"/>
      <c r="J224" s="271"/>
      <c r="K224" s="272"/>
    </row>
  </sheetData>
  <sheetProtection algorithmName="SHA-512" hashValue="USAyBF+HiGqH9zeiVRZwabcAA51jG8xGLquSs0f6IzeH4hrh5maoibevwUgtD8dbT6QoR9y3K5f152Srf3IRDg==" saltValue="ex5HcVncYgRVaH7w5adP5w==" spinCount="100000" sheet="1" selectLockedCells="1"/>
  <mergeCells count="13">
    <mergeCell ref="B224:C224"/>
    <mergeCell ref="K2:K11"/>
    <mergeCell ref="F3:F11"/>
    <mergeCell ref="G3:G11"/>
    <mergeCell ref="H3:H11"/>
    <mergeCell ref="I3:I11"/>
    <mergeCell ref="J2:J11"/>
    <mergeCell ref="B216:C216"/>
    <mergeCell ref="B218:C218"/>
    <mergeCell ref="A5:B5"/>
    <mergeCell ref="D3:D11"/>
    <mergeCell ref="E3:E11"/>
    <mergeCell ref="A10:C10"/>
  </mergeCells>
  <phoneticPr fontId="0" type="noConversion"/>
  <hyperlinks>
    <hyperlink ref="C2" location="instructions!A1" display="retour aux instructions" xr:uid="{00000000-0004-0000-0500-000000000000}"/>
  </hyperlinks>
  <printOptions horizontalCentered="1" gridLinesSet="0"/>
  <pageMargins left="0.39370078740157483" right="0.39370078740157483" top="0.39370078740157483" bottom="0.59055118110236227" header="0.19685039370078741" footer="0.31496062992125984"/>
  <pageSetup paperSize="9" scale="83" fitToHeight="0" orientation="landscape" r:id="rId1"/>
  <headerFooter>
    <oddHeader>&amp;C&amp;"Arial,Gras"&amp;11Tableau - Travaux et frais subventionnables&amp;R.</oddHeader>
    <oddFooter>&amp;L&amp;"Arial,Gras"Service des biens culturels &amp;"Arial,Normal"SBC © 2021&amp;Cwww.fr.ch/sbc - 026 305 12 87&amp;R&amp;"Arial,Gras"page &amp;P/&amp;N</oddFooter>
  </headerFooter>
  <rowBreaks count="2" manualBreakCount="2">
    <brk id="189" max="16383" man="1"/>
    <brk id="209"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Données!$BA$1:$BA$7</xm:f>
          </x14:formula1>
          <xm:sqref>F224</xm:sqref>
        </x14:dataValidation>
        <x14:dataValidation type="list" allowBlank="1" showInputMessage="1" showErrorMessage="1" xr:uid="{00000000-0002-0000-0500-000000000000}">
          <x14:formula1>
            <xm:f>Données!$AX$1:$AX$12</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Instructions</vt:lpstr>
      <vt:lpstr>Formulaire Canton</vt:lpstr>
      <vt:lpstr>Formulaire Confédération</vt:lpstr>
      <vt:lpstr>Macro</vt:lpstr>
      <vt:lpstr>Données</vt:lpstr>
      <vt:lpstr>Tableau</vt:lpstr>
      <vt:lpstr>Instructions!Impression_des_titres</vt:lpstr>
      <vt:lpstr>Tableau!Impression_des_titres</vt:lpstr>
      <vt:lpstr>'Formulaire Canton'!Zone_d_impression</vt:lpstr>
      <vt:lpstr>'Formulaire Confédération'!Zone_d_impression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Demande d'octroi de subventions</dc:title>
  <dc:subject>Formulaire et tableau des frais subventionnables</dc:subject>
  <dc:creator>Richon Tristan</dc:creator>
  <cp:lastModifiedBy>Richon Tristan</cp:lastModifiedBy>
  <cp:lastPrinted>2021-10-07T09:41:23Z</cp:lastPrinted>
  <dcterms:created xsi:type="dcterms:W3CDTF">1998-09-17T06:30:32Z</dcterms:created>
  <dcterms:modified xsi:type="dcterms:W3CDTF">2024-10-02T06:43:47Z</dcterms:modified>
</cp:coreProperties>
</file>