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marion_bongard_fr_ch/Documents/Bureau/Site Internet/"/>
    </mc:Choice>
  </mc:AlternateContent>
  <xr:revisionPtr revIDLastSave="23" documentId="8_{A860EF5D-EB88-4D7F-8773-1EE9CDF31685}" xr6:coauthVersionLast="47" xr6:coauthVersionMax="47" xr10:uidLastSave="{1CFBC29E-215D-4D15-9815-8CB7C55350FE}"/>
  <workbookProtection lockStructure="1"/>
  <bookViews>
    <workbookView xWindow="-120" yWindow="-120" windowWidth="29040" windowHeight="15720" firstSheet="1" activeTab="1" xr2:uid="{00000000-000D-0000-FFFF-FFFF00000000}"/>
  </bookViews>
  <sheets>
    <sheet name="Paramètres" sheetId="1" state="hidden" r:id="rId1"/>
    <sheet name="INTRANET" sheetId="5" r:id="rId2"/>
  </sheets>
  <definedNames>
    <definedName name="_xlnm.Print_Area" localSheetId="1">INTRANET!$A$1:$E$40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1" i="1"/>
  <c r="D12" i="1"/>
  <c r="D13" i="1"/>
  <c r="D10" i="1"/>
  <c r="D36" i="1"/>
  <c r="B36" i="1" l="1"/>
  <c r="B6" i="5"/>
  <c r="D46" i="1" l="1"/>
  <c r="E5" i="5" l="1"/>
  <c r="E6" i="5"/>
  <c r="D6" i="5"/>
  <c r="C6" i="5"/>
  <c r="A7" i="5"/>
  <c r="A8" i="5"/>
  <c r="A9" i="5"/>
  <c r="A18" i="5"/>
  <c r="E2" i="5"/>
  <c r="A31" i="5" l="1"/>
  <c r="A32" i="5"/>
  <c r="D37" i="1" l="1"/>
  <c r="D38" i="1"/>
  <c r="D39" i="1"/>
  <c r="B46" i="1" l="1"/>
  <c r="C54" i="1"/>
  <c r="B54" i="1"/>
  <c r="D7" i="1"/>
  <c r="E1" i="5"/>
  <c r="A1" i="5"/>
  <c r="B37" i="1"/>
  <c r="B38" i="1"/>
  <c r="B39" i="1"/>
  <c r="G54" i="1" l="1"/>
  <c r="D54" i="1"/>
  <c r="E54" i="1" l="1"/>
  <c r="F54" i="1" s="1"/>
  <c r="D18" i="5" s="1"/>
  <c r="C55" i="1" l="1"/>
  <c r="B55" i="1"/>
  <c r="G55" i="1" s="1"/>
  <c r="D20" i="5"/>
  <c r="D55" i="1" l="1"/>
  <c r="E55" i="1" s="1"/>
  <c r="F55" i="1" s="1"/>
  <c r="B56" i="1" l="1"/>
  <c r="G56" i="1" s="1"/>
  <c r="C56" i="1"/>
  <c r="D56" i="1" l="1"/>
  <c r="E56" i="1" s="1"/>
  <c r="F56" i="1" l="1"/>
  <c r="C57" i="1" l="1"/>
  <c r="B57" i="1"/>
  <c r="G57" i="1" s="1"/>
  <c r="D57" i="1" l="1"/>
  <c r="A40" i="5"/>
  <c r="A34" i="5"/>
  <c r="A30" i="5"/>
  <c r="A25" i="5"/>
  <c r="A20" i="5"/>
  <c r="A15" i="5"/>
  <c r="A14" i="5"/>
  <c r="A5" i="5"/>
  <c r="A2" i="5"/>
  <c r="E57" i="1" l="1"/>
  <c r="F57" i="1" s="1"/>
  <c r="A17" i="5"/>
  <c r="E25" i="5" l="1"/>
  <c r="A26" i="5" s="1"/>
  <c r="B58" i="1"/>
  <c r="C58" i="1"/>
  <c r="G58" i="1" l="1"/>
  <c r="E35" i="5"/>
  <c r="E30" i="5" s="1"/>
  <c r="C31" i="5" s="1"/>
  <c r="D58" i="1"/>
  <c r="E58" i="1" s="1"/>
</calcChain>
</file>

<file path=xl/sharedStrings.xml><?xml version="1.0" encoding="utf-8"?>
<sst xmlns="http://schemas.openxmlformats.org/spreadsheetml/2006/main" count="87" uniqueCount="86">
  <si>
    <t>(déplacement avec la souris ou le tabulateur)</t>
  </si>
  <si>
    <t>LIBELLE_INFO_01</t>
  </si>
  <si>
    <t>LIBELLE_INFO_02</t>
  </si>
  <si>
    <t>LIBELLE_TITRE_01</t>
  </si>
  <si>
    <t>LIBELLE_TITRE_02</t>
  </si>
  <si>
    <t>Messages d'erreurs ou d'information</t>
  </si>
  <si>
    <t>LIBELLE_TITRE_03</t>
  </si>
  <si>
    <t>—</t>
  </si>
  <si>
    <t>Insérez les données dans les rubriques vides (cellules violettes) :</t>
  </si>
  <si>
    <t>SCC utilitaire intranet / Internet calcul de la prolongation des délais</t>
  </si>
  <si>
    <t>Personnes physiques</t>
  </si>
  <si>
    <t>Natürliche Personen</t>
  </si>
  <si>
    <t>Die leeren Rubriken (violette Zellen) sind auszufüllen :</t>
  </si>
  <si>
    <t>Montant du paiement (en fr.)</t>
  </si>
  <si>
    <t>LIBELLE_CALCUL_01</t>
  </si>
  <si>
    <t>LIBELLE_CALCUL_02</t>
  </si>
  <si>
    <t>LIBELLE_CALCUL_03</t>
  </si>
  <si>
    <t>LIBELLE_CALCUL_04</t>
  </si>
  <si>
    <t>Montant utilisé (en fr.)</t>
  </si>
  <si>
    <t>LIBELLE_CALCUL_05</t>
  </si>
  <si>
    <t>LIBELLE_NOTE_01</t>
  </si>
  <si>
    <t>Variables législation paramètres modifiables</t>
  </si>
  <si>
    <t>Libellés modifiables</t>
  </si>
  <si>
    <t>VALEUR_ENTREE_SORTIE_INTERVALLE_01</t>
  </si>
  <si>
    <t>VALEUR_ENTREE_SORTIE_INTERVALLE_02</t>
  </si>
  <si>
    <t>VALEUR_ENTREE_SORTIE_INTERVALLE_03</t>
  </si>
  <si>
    <t>VALEUR_ENTREE_SORTIE_INTERVALLE_04</t>
  </si>
  <si>
    <t>VALEUR_ENTREE_SORTIE_INTERVALLE_05</t>
  </si>
  <si>
    <t>MONTANT_PAR_PROLONGATION</t>
  </si>
  <si>
    <t>Tableau de calcul du nouveau délai</t>
  </si>
  <si>
    <t>N°</t>
  </si>
  <si>
    <t>Crédit</t>
  </si>
  <si>
    <t>Délai</t>
  </si>
  <si>
    <t>Nbre_Jours</t>
  </si>
  <si>
    <t>Delai_Tampon</t>
  </si>
  <si>
    <t>Delai_Tranche</t>
  </si>
  <si>
    <t>Nouveau crédit</t>
  </si>
  <si>
    <t>VAR_MONTANT_INSUFFISANT</t>
  </si>
  <si>
    <t>VAR_DERNIER_DELAI_ATTEINT</t>
  </si>
  <si>
    <t>(Weiter mit der Maus oder Taste TAB)</t>
  </si>
  <si>
    <t xml:space="preserve">Pas de prolongation possible ! </t>
  </si>
  <si>
    <t>Nouveau délai</t>
  </si>
  <si>
    <t>LIBELLE_LOI_03</t>
  </si>
  <si>
    <t>Attention, un délai payé n'est jamais remboursé, qu'il soit utilisé ou non!</t>
  </si>
  <si>
    <t>Prolongation du délai pour le dépôt de la déclaration d'impôt</t>
  </si>
  <si>
    <t>LIBELLE_CALCUL_06</t>
  </si>
  <si>
    <t>Vous avez payé :</t>
  </si>
  <si>
    <t>LIBELLE_CALCUL_07</t>
  </si>
  <si>
    <t>délai(s)</t>
  </si>
  <si>
    <t>VAR_DERNIER_DELAI_PAYE</t>
  </si>
  <si>
    <t>Délai ultime atteint, une prolongation au-delà de cette date n'est pas possible.</t>
  </si>
  <si>
    <t>LIBELLE_TITRE_04</t>
  </si>
  <si>
    <t>Deutsch</t>
  </si>
  <si>
    <t>Votre délai actuel* (JJ.MM.AAAA)</t>
  </si>
  <si>
    <t>Montant payé en trop et reporté sur le compte courant du contribuable au SCC (en fr.)</t>
  </si>
  <si>
    <t>LIBELLE_GRAPHIQUE_01</t>
  </si>
  <si>
    <t>LIBELLE_GRAPHIQUE_02</t>
  </si>
  <si>
    <t>Délai initial</t>
  </si>
  <si>
    <t>Erstfrist</t>
  </si>
  <si>
    <t>LIBELLE_GRAPHIQUE_03</t>
  </si>
  <si>
    <t>LIBELLE_GRAPHIQUE_04</t>
  </si>
  <si>
    <t>LIBELLE_GRAPHIQUE_05</t>
  </si>
  <si>
    <t>LIBELLE_GRAPHIQUE_06</t>
  </si>
  <si>
    <t>31.10</t>
  </si>
  <si>
    <t>15.12</t>
  </si>
  <si>
    <t>LIBELLE_GRAPHIQUE_07</t>
  </si>
  <si>
    <t>20.-</t>
  </si>
  <si>
    <t>Délai ultime</t>
  </si>
  <si>
    <t>Letzte Frist</t>
  </si>
  <si>
    <t>LIBELLE_GRAPHIQUE_08</t>
  </si>
  <si>
    <t>A changer directement dans le tableau, pas possible de lier!!!!!</t>
  </si>
  <si>
    <t>Achtung, eine bezahlte Frist wird nie rückvergütet, benutzt oder nicht!</t>
  </si>
  <si>
    <t>Ihre aktuelle Frist* (TT.MM.JJJJ)</t>
  </si>
  <si>
    <t>Betrag der Zahlung (in Fr.)</t>
  </si>
  <si>
    <t>Neue Frist</t>
  </si>
  <si>
    <t>Verwendeter Betrag (in Fr.)</t>
  </si>
  <si>
    <t>Sie haben bezahlt :</t>
  </si>
  <si>
    <t>Frist(en)</t>
  </si>
  <si>
    <t>Zuviel bezahlter Betrag und übertragen auf das Konto der steuerpflichtigen Person bei der KSTV (in Fr.)</t>
  </si>
  <si>
    <t>Allerletzte Frist erreicht, eine Verlängerung über diesen Zeitpunkt hinaus ist nicht möglich.</t>
  </si>
  <si>
    <t xml:space="preserve">Keine Verlängerung möglich ! </t>
  </si>
  <si>
    <t>Fristerstreckung für die Abgabe der Steuererklärung</t>
  </si>
  <si>
    <t>31.03</t>
  </si>
  <si>
    <t>Chaque année, modifier au minimum les cellules violettes</t>
  </si>
  <si>
    <t>* Votre délai initial est inscrit en haut à droite de la première page de votre déclaration d'impôts.
  Si vous avez déjà payé un délai et souhaitez le prolonger, indiquez-le à cet endroit.</t>
  </si>
  <si>
    <t>* Ihre erste Frist befindet sich oben rechts auf der ersten Seite Ihrer Steuererklärung.
  Wenn Sie bereits eine Frist bezahlt haben und diese verlängern möchten, erwähnen Sie dies an dieser Stelle.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</si>
</sst>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&quot;fr.&quot;\ * #,##0_ ;_ &quot;fr.&quot;\ * \-#,##0_ ;_ &quot;fr.&quot;\ * &quot;-&quot;_ ;_ @_ "/>
    <numFmt numFmtId="166" formatCode="_ &quot;SFr.&quot;\ * #,##0.00_ ;_ &quot;SFr.&quot;\ * \-#,##0.00_ ;_ &quot;SFr.&quot;\ * &quot;-&quot;??_ ;_ @_ "/>
    <numFmt numFmtId="167" formatCode="_ [$Fr.-807]\ * #,##0.00_ ;_ [$Fr.-807]\ * \-#,##0.00_ ;_ [$Fr.-807]\ * &quot;-&quot;??_ ;_ @_ "/>
    <numFmt numFmtId="168" formatCode="_ * #,##0_ ;_ * \-#,##0_ ;_ * &quot;-&quot;??_ ;_ @_ 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0"/>
      <color indexed="8"/>
      <name val="Times New Roman"/>
      <family val="1"/>
    </font>
    <font>
      <b/>
      <sz val="22"/>
      <name val="Arial"/>
      <family val="2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1"/>
      <color rgb="FF6639B7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4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color rgb="FF6639B7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D9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rgb="FF6639B7"/>
      </left>
      <right style="medium">
        <color rgb="FF6639B7"/>
      </right>
      <top style="medium">
        <color rgb="FF6639B7"/>
      </top>
      <bottom style="medium">
        <color rgb="FF6639B7"/>
      </bottom>
      <diagonal/>
    </border>
    <border>
      <left/>
      <right/>
      <top style="medium">
        <color rgb="FF6639B7"/>
      </top>
      <bottom/>
      <diagonal/>
    </border>
    <border>
      <left/>
      <right/>
      <top/>
      <bottom style="medium">
        <color rgb="FF6639B7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0" fillId="0" borderId="0"/>
  </cellStyleXfs>
  <cellXfs count="9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 wrapText="1"/>
    </xf>
    <xf numFmtId="166" fontId="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left" indent="5"/>
    </xf>
    <xf numFmtId="164" fontId="4" fillId="0" borderId="0" xfId="2" applyNumberFormat="1" applyFont="1" applyFill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9" fillId="0" borderId="0" xfId="0" applyFont="1" applyAlignment="1">
      <alignment vertical="top"/>
    </xf>
    <xf numFmtId="0" fontId="13" fillId="0" borderId="4" xfId="3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7" fillId="0" borderId="5" xfId="3" applyFont="1" applyBorder="1" applyAlignment="1">
      <alignment horizontal="left" vertical="center"/>
    </xf>
    <xf numFmtId="0" fontId="7" fillId="0" borderId="5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center" wrapText="1"/>
    </xf>
    <xf numFmtId="165" fontId="7" fillId="0" borderId="5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6" fontId="1" fillId="0" borderId="1" xfId="2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165" fontId="7" fillId="0" borderId="0" xfId="3" applyNumberFormat="1" applyFont="1" applyAlignment="1">
      <alignment horizontal="center" vertical="center"/>
    </xf>
    <xf numFmtId="0" fontId="15" fillId="0" borderId="0" xfId="0" applyFont="1" applyAlignment="1">
      <alignment horizontal="justify" vertical="center" wrapText="1"/>
    </xf>
    <xf numFmtId="168" fontId="0" fillId="0" borderId="1" xfId="1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39" fontId="0" fillId="0" borderId="1" xfId="2" applyNumberFormat="1" applyFont="1" applyBorder="1" applyAlignment="1">
      <alignment horizontal="right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2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14" fontId="20" fillId="2" borderId="3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167" fontId="20" fillId="2" borderId="3" xfId="1" applyNumberFormat="1" applyFont="1" applyFill="1" applyBorder="1" applyAlignment="1" applyProtection="1">
      <alignment horizontal="center" vertical="center"/>
      <protection locked="0"/>
    </xf>
    <xf numFmtId="0" fontId="23" fillId="0" borderId="0" xfId="3" applyFont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3" applyFont="1" applyAlignment="1">
      <alignment horizontal="left" vertical="center" wrapText="1"/>
    </xf>
    <xf numFmtId="0" fontId="12" fillId="0" borderId="0" xfId="3" applyFont="1" applyAlignment="1">
      <alignment horizontal="left" vertical="center"/>
    </xf>
    <xf numFmtId="164" fontId="1" fillId="0" borderId="0" xfId="1" applyFont="1"/>
    <xf numFmtId="14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0" xfId="3" applyAlignment="1">
      <alignment vertical="center"/>
    </xf>
    <xf numFmtId="14" fontId="0" fillId="0" borderId="1" xfId="2" applyNumberFormat="1" applyFont="1" applyFill="1" applyBorder="1" applyAlignment="1">
      <alignment horizontal="right" vertical="center" wrapText="1"/>
    </xf>
    <xf numFmtId="14" fontId="0" fillId="3" borderId="1" xfId="2" applyNumberFormat="1" applyFont="1" applyFill="1" applyBorder="1" applyAlignment="1">
      <alignment horizontal="right" vertical="center" wrapText="1"/>
    </xf>
    <xf numFmtId="14" fontId="1" fillId="3" borderId="1" xfId="2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4" borderId="0" xfId="0" applyFont="1" applyFill="1" applyAlignment="1">
      <alignment horizontal="righ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" fillId="4" borderId="9" xfId="0" applyFont="1" applyFill="1" applyBorder="1" applyAlignment="1">
      <alignment horizontal="right" vertical="center"/>
    </xf>
    <xf numFmtId="0" fontId="17" fillId="4" borderId="10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4" fontId="12" fillId="0" borderId="0" xfId="1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>
      <alignment vertical="center"/>
    </xf>
    <xf numFmtId="0" fontId="2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7" fontId="20" fillId="0" borderId="0" xfId="1" applyNumberFormat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1" fillId="0" borderId="0" xfId="3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21" fillId="0" borderId="0" xfId="3" applyFont="1" applyAlignment="1">
      <alignment horizontal="left" vertical="center" wrapText="1"/>
    </xf>
  </cellXfs>
  <cellStyles count="5">
    <cellStyle name="Milliers" xfId="1" builtinId="3"/>
    <cellStyle name="Monétaire" xfId="2" builtinId="4"/>
    <cellStyle name="Normal" xfId="0" builtinId="0"/>
    <cellStyle name="Normal 2" xfId="4" xr:uid="{00000000-0005-0000-0000-000003000000}"/>
    <cellStyle name="Normal_FORMULES" xfId="3" xr:uid="{00000000-0005-0000-0000-000004000000}"/>
  </cellStyles>
  <dxfs count="0"/>
  <tableStyles count="0" defaultTableStyle="TableStyleMedium9" defaultPivotStyle="PivotStyleLight16"/>
  <colors>
    <mruColors>
      <color rgb="FFE0D9F2"/>
      <color rgb="FF6639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1</xdr:row>
          <xdr:rowOff>114300</xdr:rowOff>
        </xdr:from>
        <xdr:to>
          <xdr:col>4</xdr:col>
          <xdr:colOff>847725</xdr:colOff>
          <xdr:row>1</xdr:row>
          <xdr:rowOff>314325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1</xdr:col>
      <xdr:colOff>7327</xdr:colOff>
      <xdr:row>6</xdr:row>
      <xdr:rowOff>19050</xdr:rowOff>
    </xdr:from>
    <xdr:to>
      <xdr:col>2</xdr:col>
      <xdr:colOff>0</xdr:colOff>
      <xdr:row>6</xdr:row>
      <xdr:rowOff>168519</xdr:rowOff>
    </xdr:to>
    <xdr:grpSp>
      <xdr:nvGrpSpPr>
        <xdr:cNvPr id="15" name="Group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874102" y="2009775"/>
          <a:ext cx="1421423" cy="149469"/>
          <a:chOff x="871904" y="2004646"/>
          <a:chExt cx="1421423" cy="149469"/>
        </a:xfrm>
      </xdr:grpSpPr>
      <xdr:sp macro="" textlink="">
        <xdr:nvSpPr>
          <xdr:cNvPr id="9" name="Pentagon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  <xdr:twoCellAnchor>
    <xdr:from>
      <xdr:col>2</xdr:col>
      <xdr:colOff>16028</xdr:colOff>
      <xdr:row>6</xdr:row>
      <xdr:rowOff>20424</xdr:rowOff>
    </xdr:from>
    <xdr:to>
      <xdr:col>3</xdr:col>
      <xdr:colOff>8701</xdr:colOff>
      <xdr:row>6</xdr:row>
      <xdr:rowOff>169893</xdr:rowOff>
    </xdr:to>
    <xdr:grpSp>
      <xdr:nvGrpSpPr>
        <xdr:cNvPr id="17" name="Group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2311553" y="2011149"/>
          <a:ext cx="1421423" cy="149469"/>
          <a:chOff x="871904" y="2004646"/>
          <a:chExt cx="1421423" cy="149469"/>
        </a:xfrm>
      </xdr:grpSpPr>
      <xdr:sp macro="" textlink="">
        <xdr:nvSpPr>
          <xdr:cNvPr id="18" name="Pentagone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  <xdr:twoCellAnchor>
    <xdr:from>
      <xdr:col>3</xdr:col>
      <xdr:colOff>11906</xdr:colOff>
      <xdr:row>6</xdr:row>
      <xdr:rowOff>17859</xdr:rowOff>
    </xdr:from>
    <xdr:to>
      <xdr:col>4</xdr:col>
      <xdr:colOff>4579</xdr:colOff>
      <xdr:row>6</xdr:row>
      <xdr:rowOff>167328</xdr:rowOff>
    </xdr:to>
    <xdr:grpSp>
      <xdr:nvGrpSpPr>
        <xdr:cNvPr id="20" name="Group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736181" y="2008584"/>
          <a:ext cx="1421423" cy="149469"/>
          <a:chOff x="871904" y="2004646"/>
          <a:chExt cx="1421423" cy="149469"/>
        </a:xfrm>
      </xdr:grpSpPr>
      <xdr:sp macro="" textlink="">
        <xdr:nvSpPr>
          <xdr:cNvPr id="21" name="Pentagon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22" name="ZoneTexte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  <xdr:twoCellAnchor>
    <xdr:from>
      <xdr:col>3</xdr:col>
      <xdr:colOff>9525</xdr:colOff>
      <xdr:row>5</xdr:row>
      <xdr:rowOff>9525</xdr:rowOff>
    </xdr:from>
    <xdr:to>
      <xdr:col>3</xdr:col>
      <xdr:colOff>9525</xdr:colOff>
      <xdr:row>9</xdr:row>
      <xdr:rowOff>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790950" y="1828800"/>
          <a:ext cx="0" cy="695325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</xdr:row>
      <xdr:rowOff>19050</xdr:rowOff>
    </xdr:from>
    <xdr:to>
      <xdr:col>2</xdr:col>
      <xdr:colOff>9525</xdr:colOff>
      <xdr:row>9</xdr:row>
      <xdr:rowOff>9525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362200" y="1838325"/>
          <a:ext cx="0" cy="695325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5</xdr:row>
      <xdr:rowOff>9525</xdr:rowOff>
    </xdr:from>
    <xdr:to>
      <xdr:col>4</xdr:col>
      <xdr:colOff>9525</xdr:colOff>
      <xdr:row>9</xdr:row>
      <xdr:rowOff>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5219700" y="1828800"/>
          <a:ext cx="0" cy="695325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</xdr:colOff>
      <xdr:row>5</xdr:row>
      <xdr:rowOff>19050</xdr:rowOff>
    </xdr:from>
    <xdr:to>
      <xdr:col>5</xdr:col>
      <xdr:colOff>11906</xdr:colOff>
      <xdr:row>9</xdr:row>
      <xdr:rowOff>9525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596062" y="1834753"/>
          <a:ext cx="0" cy="692944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17859</xdr:colOff>
      <xdr:row>6</xdr:row>
      <xdr:rowOff>17859</xdr:rowOff>
    </xdr:from>
    <xdr:to>
      <xdr:col>5</xdr:col>
      <xdr:colOff>10532</xdr:colOff>
      <xdr:row>6</xdr:row>
      <xdr:rowOff>167328</xdr:rowOff>
    </xdr:to>
    <xdr:grpSp>
      <xdr:nvGrpSpPr>
        <xdr:cNvPr id="23" name="Group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170884" y="2008584"/>
          <a:ext cx="1421423" cy="149469"/>
          <a:chOff x="871904" y="2004646"/>
          <a:chExt cx="1421423" cy="149469"/>
        </a:xfrm>
      </xdr:grpSpPr>
      <xdr:sp macro="" textlink="">
        <xdr:nvSpPr>
          <xdr:cNvPr id="24" name="Pentagone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25" name="ZoneText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  <xdr:twoCellAnchor>
    <xdr:from>
      <xdr:col>2</xdr:col>
      <xdr:colOff>17859</xdr:colOff>
      <xdr:row>7</xdr:row>
      <xdr:rowOff>17859</xdr:rowOff>
    </xdr:from>
    <xdr:to>
      <xdr:col>3</xdr:col>
      <xdr:colOff>10532</xdr:colOff>
      <xdr:row>7</xdr:row>
      <xdr:rowOff>167328</xdr:rowOff>
    </xdr:to>
    <xdr:grpSp>
      <xdr:nvGrpSpPr>
        <xdr:cNvPr id="26" name="Group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2313384" y="2189559"/>
          <a:ext cx="1421423" cy="149469"/>
          <a:chOff x="871904" y="2004646"/>
          <a:chExt cx="1421423" cy="149469"/>
        </a:xfrm>
      </xdr:grpSpPr>
      <xdr:sp macro="" textlink="">
        <xdr:nvSpPr>
          <xdr:cNvPr id="27" name="Pentagone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28" name="ZoneTexte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  <xdr:twoCellAnchor>
    <xdr:from>
      <xdr:col>3</xdr:col>
      <xdr:colOff>19050</xdr:colOff>
      <xdr:row>7</xdr:row>
      <xdr:rowOff>19050</xdr:rowOff>
    </xdr:from>
    <xdr:to>
      <xdr:col>4</xdr:col>
      <xdr:colOff>11723</xdr:colOff>
      <xdr:row>7</xdr:row>
      <xdr:rowOff>168519</xdr:rowOff>
    </xdr:to>
    <xdr:grpSp>
      <xdr:nvGrpSpPr>
        <xdr:cNvPr id="32" name="Group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3743325" y="2190750"/>
          <a:ext cx="1421423" cy="149469"/>
          <a:chOff x="871904" y="2004646"/>
          <a:chExt cx="1421423" cy="149469"/>
        </a:xfrm>
      </xdr:grpSpPr>
      <xdr:sp macro="" textlink="">
        <xdr:nvSpPr>
          <xdr:cNvPr id="33" name="Pentagone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34" name="ZoneTexte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  <xdr:twoCellAnchor>
    <xdr:from>
      <xdr:col>3</xdr:col>
      <xdr:colOff>19050</xdr:colOff>
      <xdr:row>8</xdr:row>
      <xdr:rowOff>15766</xdr:rowOff>
    </xdr:from>
    <xdr:to>
      <xdr:col>4</xdr:col>
      <xdr:colOff>11723</xdr:colOff>
      <xdr:row>8</xdr:row>
      <xdr:rowOff>165235</xdr:rowOff>
    </xdr:to>
    <xdr:grpSp>
      <xdr:nvGrpSpPr>
        <xdr:cNvPr id="35" name="Group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3743325" y="2368441"/>
          <a:ext cx="1421423" cy="149469"/>
          <a:chOff x="871904" y="2004646"/>
          <a:chExt cx="1421423" cy="149469"/>
        </a:xfrm>
      </xdr:grpSpPr>
      <xdr:sp macro="" textlink="">
        <xdr:nvSpPr>
          <xdr:cNvPr id="36" name="Pentagone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37" name="ZoneTexte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  <xdr:twoCellAnchor>
    <xdr:from>
      <xdr:col>4</xdr:col>
      <xdr:colOff>19050</xdr:colOff>
      <xdr:row>7</xdr:row>
      <xdr:rowOff>22860</xdr:rowOff>
    </xdr:from>
    <xdr:to>
      <xdr:col>5</xdr:col>
      <xdr:colOff>11723</xdr:colOff>
      <xdr:row>7</xdr:row>
      <xdr:rowOff>172329</xdr:rowOff>
    </xdr:to>
    <xdr:grpSp>
      <xdr:nvGrpSpPr>
        <xdr:cNvPr id="38" name="Group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5172075" y="2194560"/>
          <a:ext cx="1421423" cy="149469"/>
          <a:chOff x="871904" y="2004646"/>
          <a:chExt cx="1421423" cy="149469"/>
        </a:xfrm>
      </xdr:grpSpPr>
      <xdr:sp macro="" textlink="">
        <xdr:nvSpPr>
          <xdr:cNvPr id="39" name="Pentagone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40" name="ZoneTexte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  <xdr:twoCellAnchor>
    <xdr:from>
      <xdr:col>4</xdr:col>
      <xdr:colOff>19050</xdr:colOff>
      <xdr:row>8</xdr:row>
      <xdr:rowOff>15240</xdr:rowOff>
    </xdr:from>
    <xdr:to>
      <xdr:col>5</xdr:col>
      <xdr:colOff>11723</xdr:colOff>
      <xdr:row>8</xdr:row>
      <xdr:rowOff>164709</xdr:rowOff>
    </xdr:to>
    <xdr:grpSp>
      <xdr:nvGrpSpPr>
        <xdr:cNvPr id="41" name="Group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5172075" y="2367915"/>
          <a:ext cx="1421423" cy="149469"/>
          <a:chOff x="871904" y="2004646"/>
          <a:chExt cx="1421423" cy="149469"/>
        </a:xfrm>
      </xdr:grpSpPr>
      <xdr:sp macro="" textlink="">
        <xdr:nvSpPr>
          <xdr:cNvPr id="42" name="Pentagone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871904" y="2004646"/>
            <a:ext cx="1421423" cy="149469"/>
          </a:xfrm>
          <a:prstGeom prst="homePlate">
            <a:avLst/>
          </a:prstGeom>
          <a:gradFill flip="none" rotWithShape="1">
            <a:gsLst>
              <a:gs pos="0">
                <a:schemeClr val="bg1">
                  <a:lumMod val="50000"/>
                  <a:tint val="66000"/>
                  <a:satMod val="160000"/>
                </a:schemeClr>
              </a:gs>
              <a:gs pos="75000">
                <a:schemeClr val="bg1">
                  <a:lumMod val="50000"/>
                  <a:tint val="44500"/>
                  <a:satMod val="160000"/>
                </a:schemeClr>
              </a:gs>
              <a:gs pos="100000">
                <a:schemeClr val="bg1">
                  <a:lumMod val="50000"/>
                  <a:tint val="23500"/>
                  <a:satMod val="1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endParaRPr lang="fr-CH" sz="1100"/>
          </a:p>
        </xdr:txBody>
      </xdr:sp>
      <xdr:sp macro="" textlink="">
        <xdr:nvSpPr>
          <xdr:cNvPr id="43" name="ZoneTexte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1384788" y="2007576"/>
            <a:ext cx="360000" cy="14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r>
              <a:rPr lang="fr-CH" sz="10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20.-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J58"/>
  <sheetViews>
    <sheetView workbookViewId="0"/>
  </sheetViews>
  <sheetFormatPr baseColWidth="10" defaultColWidth="11.42578125" defaultRowHeight="12.75" x14ac:dyDescent="0.2"/>
  <cols>
    <col min="1" max="1" width="40.7109375" style="2" customWidth="1"/>
    <col min="2" max="2" width="39.5703125" style="1" customWidth="1"/>
    <col min="3" max="3" width="10.140625" style="2" bestFit="1" customWidth="1"/>
    <col min="4" max="4" width="40.7109375" style="2" customWidth="1"/>
    <col min="5" max="5" width="13.7109375" style="2" bestFit="1" customWidth="1"/>
    <col min="6" max="6" width="13.5703125" style="2" bestFit="1" customWidth="1"/>
    <col min="7" max="7" width="14.5703125" style="2" bestFit="1" customWidth="1"/>
    <col min="8" max="16384" width="11.42578125" style="2"/>
  </cols>
  <sheetData>
    <row r="1" spans="1:10" ht="18" x14ac:dyDescent="0.2">
      <c r="A1" s="6" t="s">
        <v>9</v>
      </c>
      <c r="D1" s="1"/>
      <c r="E1" s="2" t="b">
        <v>0</v>
      </c>
      <c r="G1" s="78" t="s">
        <v>83</v>
      </c>
      <c r="H1" s="77"/>
      <c r="I1" s="77"/>
      <c r="J1" s="77"/>
    </row>
    <row r="2" spans="1:10" x14ac:dyDescent="0.2">
      <c r="D2" s="1"/>
    </row>
    <row r="3" spans="1:10" ht="18" x14ac:dyDescent="0.2">
      <c r="A3" s="6" t="s">
        <v>22</v>
      </c>
      <c r="D3" s="1"/>
    </row>
    <row r="4" spans="1:10" x14ac:dyDescent="0.2">
      <c r="B4" s="3"/>
      <c r="D4" s="3"/>
    </row>
    <row r="5" spans="1:10" ht="25.5" x14ac:dyDescent="0.2">
      <c r="A5" s="4" t="s">
        <v>3</v>
      </c>
      <c r="B5" s="24" t="s">
        <v>44</v>
      </c>
      <c r="D5" s="24" t="s">
        <v>81</v>
      </c>
    </row>
    <row r="6" spans="1:10" x14ac:dyDescent="0.2">
      <c r="A6" s="4" t="s">
        <v>4</v>
      </c>
      <c r="B6" s="24" t="s">
        <v>10</v>
      </c>
      <c r="D6" s="24" t="s">
        <v>11</v>
      </c>
    </row>
    <row r="7" spans="1:10" x14ac:dyDescent="0.2">
      <c r="A7" s="4" t="s">
        <v>6</v>
      </c>
      <c r="B7" s="76">
        <v>2023</v>
      </c>
      <c r="D7" s="24">
        <f>B7</f>
        <v>2023</v>
      </c>
    </row>
    <row r="8" spans="1:10" x14ac:dyDescent="0.2">
      <c r="A8" s="4" t="s">
        <v>51</v>
      </c>
      <c r="B8" s="24" t="s">
        <v>52</v>
      </c>
      <c r="D8" s="24" t="s">
        <v>52</v>
      </c>
    </row>
    <row r="9" spans="1:10" x14ac:dyDescent="0.2">
      <c r="A9" s="25" t="s">
        <v>55</v>
      </c>
      <c r="B9" s="24" t="s">
        <v>57</v>
      </c>
      <c r="D9" s="24" t="s">
        <v>58</v>
      </c>
    </row>
    <row r="10" spans="1:10" x14ac:dyDescent="0.2">
      <c r="A10" s="25" t="s">
        <v>56</v>
      </c>
      <c r="B10" s="24" t="s">
        <v>82</v>
      </c>
      <c r="D10" s="65" t="str">
        <f>B10</f>
        <v>31.03</v>
      </c>
    </row>
    <row r="11" spans="1:10" x14ac:dyDescent="0.2">
      <c r="A11" s="25" t="s">
        <v>59</v>
      </c>
      <c r="B11" s="65">
        <v>30.06</v>
      </c>
      <c r="D11" s="65">
        <f t="shared" ref="D11:D15" si="0">B11</f>
        <v>30.06</v>
      </c>
    </row>
    <row r="12" spans="1:10" x14ac:dyDescent="0.2">
      <c r="A12" s="25" t="s">
        <v>60</v>
      </c>
      <c r="B12" s="65">
        <v>31.08</v>
      </c>
      <c r="D12" s="65">
        <f t="shared" si="0"/>
        <v>31.08</v>
      </c>
    </row>
    <row r="13" spans="1:10" x14ac:dyDescent="0.2">
      <c r="A13" s="25" t="s">
        <v>61</v>
      </c>
      <c r="B13" s="65" t="s">
        <v>63</v>
      </c>
      <c r="D13" s="65" t="str">
        <f t="shared" si="0"/>
        <v>31.10</v>
      </c>
    </row>
    <row r="14" spans="1:10" x14ac:dyDescent="0.2">
      <c r="A14" s="25" t="s">
        <v>62</v>
      </c>
      <c r="B14" s="65" t="s">
        <v>67</v>
      </c>
      <c r="D14" s="65" t="s">
        <v>68</v>
      </c>
    </row>
    <row r="15" spans="1:10" x14ac:dyDescent="0.2">
      <c r="A15" s="25" t="s">
        <v>65</v>
      </c>
      <c r="B15" s="65" t="s">
        <v>64</v>
      </c>
      <c r="D15" s="65" t="str">
        <f t="shared" si="0"/>
        <v>15.12</v>
      </c>
    </row>
    <row r="16" spans="1:10" x14ac:dyDescent="0.2">
      <c r="A16" s="25" t="s">
        <v>69</v>
      </c>
      <c r="B16" s="65" t="s">
        <v>66</v>
      </c>
      <c r="D16" s="65"/>
      <c r="F16" s="72" t="s">
        <v>70</v>
      </c>
    </row>
    <row r="17" spans="1:4" ht="25.5" x14ac:dyDescent="0.2">
      <c r="A17" s="25" t="s">
        <v>42</v>
      </c>
      <c r="B17" s="24" t="s">
        <v>43</v>
      </c>
      <c r="D17" s="24" t="s">
        <v>71</v>
      </c>
    </row>
    <row r="18" spans="1:4" customFormat="1" x14ac:dyDescent="0.2"/>
    <row r="19" spans="1:4" ht="25.5" x14ac:dyDescent="0.2">
      <c r="A19" s="25" t="s">
        <v>1</v>
      </c>
      <c r="B19" s="24" t="s">
        <v>8</v>
      </c>
      <c r="D19" s="24" t="s">
        <v>12</v>
      </c>
    </row>
    <row r="20" spans="1:4" x14ac:dyDescent="0.2">
      <c r="A20" s="25" t="s">
        <v>2</v>
      </c>
      <c r="B20" s="5" t="s">
        <v>0</v>
      </c>
      <c r="D20" s="24" t="s">
        <v>39</v>
      </c>
    </row>
    <row r="21" spans="1:4" x14ac:dyDescent="0.2">
      <c r="D21" s="1"/>
    </row>
    <row r="22" spans="1:4" x14ac:dyDescent="0.2">
      <c r="A22" s="25" t="s">
        <v>14</v>
      </c>
      <c r="B22" s="24" t="s">
        <v>53</v>
      </c>
      <c r="D22" s="24" t="s">
        <v>72</v>
      </c>
    </row>
    <row r="23" spans="1:4" x14ac:dyDescent="0.2">
      <c r="A23" s="25" t="s">
        <v>15</v>
      </c>
      <c r="B23" s="24" t="s">
        <v>13</v>
      </c>
      <c r="D23" s="24" t="s">
        <v>73</v>
      </c>
    </row>
    <row r="24" spans="1:4" x14ac:dyDescent="0.2">
      <c r="A24" s="25" t="s">
        <v>16</v>
      </c>
      <c r="B24" s="24" t="s">
        <v>41</v>
      </c>
      <c r="D24" s="24" t="s">
        <v>74</v>
      </c>
    </row>
    <row r="25" spans="1:4" x14ac:dyDescent="0.2">
      <c r="A25" s="25" t="s">
        <v>17</v>
      </c>
      <c r="B25" s="24" t="s">
        <v>18</v>
      </c>
      <c r="D25" s="24" t="s">
        <v>75</v>
      </c>
    </row>
    <row r="26" spans="1:4" x14ac:dyDescent="0.2">
      <c r="A26" s="25" t="s">
        <v>19</v>
      </c>
      <c r="B26" s="24" t="s">
        <v>46</v>
      </c>
      <c r="D26" s="24" t="s">
        <v>76</v>
      </c>
    </row>
    <row r="27" spans="1:4" x14ac:dyDescent="0.2">
      <c r="A27" s="25" t="s">
        <v>45</v>
      </c>
      <c r="B27" s="24" t="s">
        <v>48</v>
      </c>
      <c r="D27" s="24" t="s">
        <v>77</v>
      </c>
    </row>
    <row r="28" spans="1:4" ht="38.25" x14ac:dyDescent="0.2">
      <c r="A28" s="25" t="s">
        <v>47</v>
      </c>
      <c r="B28" s="24" t="s">
        <v>54</v>
      </c>
      <c r="D28" s="24" t="s">
        <v>78</v>
      </c>
    </row>
    <row r="29" spans="1:4" x14ac:dyDescent="0.2">
      <c r="D29" s="1"/>
    </row>
    <row r="30" spans="1:4" ht="63.75" x14ac:dyDescent="0.2">
      <c r="A30" s="25" t="s">
        <v>20</v>
      </c>
      <c r="B30" s="24" t="s">
        <v>84</v>
      </c>
      <c r="D30" s="24" t="s">
        <v>85</v>
      </c>
    </row>
    <row r="33" spans="1:4" ht="18" x14ac:dyDescent="0.2">
      <c r="A33" s="6" t="s">
        <v>21</v>
      </c>
    </row>
    <row r="34" spans="1:4" x14ac:dyDescent="0.2">
      <c r="B34" s="2"/>
    </row>
    <row r="35" spans="1:4" x14ac:dyDescent="0.2">
      <c r="A35" s="25" t="s">
        <v>23</v>
      </c>
      <c r="B35" s="61">
        <v>45292</v>
      </c>
      <c r="C35" s="62">
        <v>45382</v>
      </c>
      <c r="D35" s="35">
        <v>30</v>
      </c>
    </row>
    <row r="36" spans="1:4" x14ac:dyDescent="0.2">
      <c r="A36" s="25" t="s">
        <v>24</v>
      </c>
      <c r="B36" s="60">
        <f>C35+1</f>
        <v>45383</v>
      </c>
      <c r="C36" s="61">
        <v>45473</v>
      </c>
      <c r="D36" s="35">
        <f>$D$35</f>
        <v>30</v>
      </c>
    </row>
    <row r="37" spans="1:4" x14ac:dyDescent="0.2">
      <c r="A37" s="25" t="s">
        <v>25</v>
      </c>
      <c r="B37" s="60">
        <f t="shared" ref="B37:B39" si="1">C36+1</f>
        <v>45474</v>
      </c>
      <c r="C37" s="61">
        <v>45535</v>
      </c>
      <c r="D37" s="35">
        <f t="shared" ref="D37:D39" si="2">$D$35</f>
        <v>30</v>
      </c>
    </row>
    <row r="38" spans="1:4" x14ac:dyDescent="0.2">
      <c r="A38" s="25" t="s">
        <v>26</v>
      </c>
      <c r="B38" s="60">
        <f t="shared" si="1"/>
        <v>45536</v>
      </c>
      <c r="C38" s="61">
        <v>45596</v>
      </c>
      <c r="D38" s="35">
        <f t="shared" si="2"/>
        <v>30</v>
      </c>
    </row>
    <row r="39" spans="1:4" x14ac:dyDescent="0.2">
      <c r="A39" s="25" t="s">
        <v>27</v>
      </c>
      <c r="B39" s="60">
        <f t="shared" si="1"/>
        <v>45597</v>
      </c>
      <c r="C39" s="61">
        <v>45641</v>
      </c>
      <c r="D39" s="35">
        <f t="shared" si="2"/>
        <v>30</v>
      </c>
    </row>
    <row r="40" spans="1:4" x14ac:dyDescent="0.2">
      <c r="B40" s="9"/>
    </row>
    <row r="41" spans="1:4" x14ac:dyDescent="0.2">
      <c r="A41" s="25" t="s">
        <v>28</v>
      </c>
      <c r="B41" s="39">
        <v>20</v>
      </c>
    </row>
    <row r="43" spans="1:4" x14ac:dyDescent="0.2">
      <c r="A43" s="10"/>
    </row>
    <row r="44" spans="1:4" ht="18" x14ac:dyDescent="0.2">
      <c r="A44" s="6" t="s">
        <v>5</v>
      </c>
    </row>
    <row r="45" spans="1:4" x14ac:dyDescent="0.2">
      <c r="B45" s="2"/>
    </row>
    <row r="46" spans="1:4" x14ac:dyDescent="0.2">
      <c r="A46" s="25" t="s">
        <v>37</v>
      </c>
      <c r="B46" s="26" t="str">
        <f>"Montant insuffisant !  Minimum : Fr. "&amp;B41&amp;".- "</f>
        <v xml:space="preserve">Montant insuffisant !  Minimum : Fr. 20.- </v>
      </c>
      <c r="D46" s="26" t="str">
        <f>"Nichtausreichender Betrag! Minimum : Fr. "&amp;B41&amp;".- "</f>
        <v xml:space="preserve">Nichtausreichender Betrag! Minimum : Fr. 20.- </v>
      </c>
    </row>
    <row r="47" spans="1:4" x14ac:dyDescent="0.2">
      <c r="A47" s="25" t="s">
        <v>38</v>
      </c>
      <c r="B47" s="26" t="s">
        <v>40</v>
      </c>
      <c r="D47" s="26" t="s">
        <v>80</v>
      </c>
    </row>
    <row r="48" spans="1:4" ht="25.5" x14ac:dyDescent="0.2">
      <c r="A48" s="25" t="s">
        <v>49</v>
      </c>
      <c r="B48" s="26" t="s">
        <v>50</v>
      </c>
      <c r="D48" s="26" t="s">
        <v>79</v>
      </c>
    </row>
    <row r="51" spans="1:7" ht="18" x14ac:dyDescent="0.2">
      <c r="A51" s="6" t="s">
        <v>29</v>
      </c>
    </row>
    <row r="53" spans="1:7" ht="15" x14ac:dyDescent="0.25">
      <c r="A53" s="40" t="s">
        <v>30</v>
      </c>
      <c r="B53" s="40" t="s">
        <v>31</v>
      </c>
      <c r="C53" s="40" t="s">
        <v>32</v>
      </c>
      <c r="D53" s="40" t="s">
        <v>33</v>
      </c>
      <c r="E53" s="40" t="s">
        <v>34</v>
      </c>
      <c r="F53" s="40" t="s">
        <v>35</v>
      </c>
      <c r="G53" s="40" t="s">
        <v>36</v>
      </c>
    </row>
    <row r="54" spans="1:7" x14ac:dyDescent="0.2">
      <c r="A54">
        <v>0</v>
      </c>
      <c r="B54" s="55">
        <f>INTRANET!E20</f>
        <v>20</v>
      </c>
      <c r="C54" s="56">
        <f>INTRANET!E18</f>
        <v>45382</v>
      </c>
      <c r="D54" s="57">
        <f>IF(B54&gt;=$B$41,IF(AND(C54&gt;=B35,C54&lt;=C35),D35,IF(AND(C54&gt;=B36,C54&lt;=C36),D36,IF(AND(C54&gt;=B37,C54&lt;=C37),D37,IF(AND(C54&gt;=B38,C54&lt;=C38),D38,IF(AND(C54&gt;=B39,C54&lt;=C39),D39))))),"")</f>
        <v>30</v>
      </c>
      <c r="E54" s="56">
        <f>IF(AND(C54=FALSE,D54=FALSE),FALSE,IF(B54&gt;=$B$41,C54+D54,""))</f>
        <v>45412</v>
      </c>
      <c r="F54" s="56">
        <f>IF(B54&gt;=$B$41,IF(AND(E54&gt;=B36,E54&lt;=C36),C36,IF(AND(E54&gt;=B37,E54&lt;=C37),C37,IF(AND(E54&gt;=B38,E54&lt;=C38),C38,IF(AND(E54&gt;=B39,E54&lt;=C39),C39)))),"")</f>
        <v>45473</v>
      </c>
      <c r="G54" s="55">
        <f>IF(B54&gt;=$B$41,B54-$B$41,B54)</f>
        <v>0</v>
      </c>
    </row>
    <row r="55" spans="1:7" x14ac:dyDescent="0.2">
      <c r="A55">
        <v>1</v>
      </c>
      <c r="B55" s="58">
        <f>IF(AND(G54&gt;0,F54&lt;&gt;FALSE),G54,IF(AND(B54=$B$41,F54&lt;&gt;FALSE),0,B54))</f>
        <v>0</v>
      </c>
      <c r="C55" s="56">
        <f>F54</f>
        <v>45473</v>
      </c>
      <c r="D55" s="57" t="str">
        <f>IF(B55&gt;=$B$41,IF(AND(C55&gt;=B36,C55&lt;=C36),D36,IF(AND(C55&gt;=B37,C55&lt;=C37),D37,IF(AND(C55&gt;=B38,C55&lt;=C38),D38,IF(AND(C55&gt;=B39,C55&lt;=C39),D39)))),"")</f>
        <v/>
      </c>
      <c r="E55" s="56" t="str">
        <f>IF(AND(C55=FALSE,D55=FALSE),FALSE,IF(B55&gt;=$B$41,C55+D55,""))</f>
        <v/>
      </c>
      <c r="F55" s="56" t="str">
        <f>IF(B55&gt;=$B$41,IF(AND(E55&gt;=B37,E55&lt;=C37),C37,IF(AND(E55&gt;=B38,E55&lt;=C38),C38,IF(AND(E55&gt;=B39,E55&lt;=C39),C39))),"")</f>
        <v/>
      </c>
      <c r="G55" s="55">
        <f>IF(B55&gt;=$B$41,B55-$B$41,0)</f>
        <v>0</v>
      </c>
    </row>
    <row r="56" spans="1:7" x14ac:dyDescent="0.2">
      <c r="A56">
        <v>2</v>
      </c>
      <c r="B56" s="58">
        <f t="shared" ref="B56:B58" si="3">IF(AND(G55&gt;0,F55&lt;&gt;FALSE),G55,IF(AND(B55=$B$41,F55&lt;&gt;FALSE),0,B55))</f>
        <v>0</v>
      </c>
      <c r="C56" s="56" t="str">
        <f t="shared" ref="C56:C58" si="4">F55</f>
        <v/>
      </c>
      <c r="D56" s="57" t="str">
        <f>IF(B56&gt;=$B$41,IF(AND(C56&gt;=B37,C56&lt;=C37),D37,IF(AND(C56&gt;=B38,C56&lt;=C38),D38,IF(AND(C56&gt;=B39,C56&lt;=C39),D39))),"")</f>
        <v/>
      </c>
      <c r="E56" s="56" t="str">
        <f t="shared" ref="E56:E58" si="5">IF(AND(C56=FALSE,D56=FALSE),FALSE,IF(B56&gt;=$B$41,C56+D56,""))</f>
        <v/>
      </c>
      <c r="F56" s="56" t="str">
        <f>IF(B56&gt;=$B$41,IF(AND(E56&gt;=B38,E56&lt;=C38),C38,IF(AND(E56&gt;=B39,E56&lt;=C39),C39)),"")</f>
        <v/>
      </c>
      <c r="G56" s="55">
        <f t="shared" ref="G56:G58" si="6">IF(B56&gt;=$B$41,B56-$B$41,0)</f>
        <v>0</v>
      </c>
    </row>
    <row r="57" spans="1:7" x14ac:dyDescent="0.2">
      <c r="A57">
        <v>3</v>
      </c>
      <c r="B57" s="58">
        <f t="shared" si="3"/>
        <v>0</v>
      </c>
      <c r="C57" s="56" t="str">
        <f t="shared" si="4"/>
        <v/>
      </c>
      <c r="D57" s="57" t="str">
        <f>IF(B57&gt;=$B$41,IF(AND(C57&gt;=B38,C57&lt;=C38),D38,IF(AND(C57&gt;=B39,C57&lt;=C39),D39)),"")</f>
        <v/>
      </c>
      <c r="E57" s="56" t="str">
        <f t="shared" si="5"/>
        <v/>
      </c>
      <c r="F57" s="56" t="str">
        <f>IF(B57&gt;=$B$41,IF(AND(E57&gt;=B39,E57&lt;=C39),C39),"")</f>
        <v/>
      </c>
      <c r="G57" s="55">
        <f t="shared" si="6"/>
        <v>0</v>
      </c>
    </row>
    <row r="58" spans="1:7" x14ac:dyDescent="0.2">
      <c r="A58">
        <v>4</v>
      </c>
      <c r="B58" s="58">
        <f t="shared" si="3"/>
        <v>0</v>
      </c>
      <c r="C58" s="56" t="str">
        <f t="shared" si="4"/>
        <v/>
      </c>
      <c r="D58" s="57" t="str">
        <f>IF(B58&gt;=$B$41,IF(AND(C58&gt;=B39,C58&lt;=C39),D39),"")</f>
        <v/>
      </c>
      <c r="E58" s="56" t="str">
        <f t="shared" si="5"/>
        <v/>
      </c>
      <c r="F58" s="56"/>
      <c r="G58" s="55">
        <f t="shared" si="6"/>
        <v>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H53"/>
  <sheetViews>
    <sheetView showGridLines="0" tabSelected="1" showRuler="0" view="pageLayout" zoomScaleNormal="100" zoomScaleSheetLayoutView="100" workbookViewId="0">
      <selection activeCell="E18" sqref="E18"/>
    </sheetView>
  </sheetViews>
  <sheetFormatPr baseColWidth="10" defaultColWidth="11.42578125" defaultRowHeight="21.75" customHeight="1" x14ac:dyDescent="0.2"/>
  <cols>
    <col min="1" max="1" width="12.42578125" style="12" customWidth="1"/>
    <col min="2" max="5" width="20.42578125" style="12" customWidth="1"/>
    <col min="6" max="6" width="0.28515625" style="12" customWidth="1"/>
    <col min="7" max="16384" width="11.42578125" style="12"/>
  </cols>
  <sheetData>
    <row r="1" spans="1:8" ht="57.75" customHeight="1" x14ac:dyDescent="0.2">
      <c r="A1" s="88" t="str">
        <f>IF(Paramètres!$E$1=TRUE,Paramètres!D5,Paramètres!B5)</f>
        <v>Prolongation du délai pour le dépôt de la déclaration d'impôt</v>
      </c>
      <c r="B1" s="88"/>
      <c r="C1" s="88"/>
      <c r="D1" s="88"/>
      <c r="E1" s="36">
        <f>IF(Paramètres!$E$1=TRUE,Paramètres!D7,Paramètres!B7)</f>
        <v>2023</v>
      </c>
    </row>
    <row r="2" spans="1:8" ht="30" customHeight="1" x14ac:dyDescent="0.2">
      <c r="A2" s="86" t="str">
        <f>IF(Paramètres!$E$1=TRUE,Paramètres!D6,Paramètres!B6)</f>
        <v>Personnes physiques</v>
      </c>
      <c r="B2" s="86"/>
      <c r="C2" s="79"/>
      <c r="D2" s="16"/>
      <c r="E2" s="71" t="str">
        <f>IF(Paramètres!$E$1=TRUE,Paramètres!D8,Paramètres!B8)</f>
        <v>Deutsch</v>
      </c>
    </row>
    <row r="3" spans="1:8" ht="30" customHeight="1" x14ac:dyDescent="0.2">
      <c r="A3" s="52" t="s">
        <v>7</v>
      </c>
      <c r="B3" s="37"/>
      <c r="C3" s="37"/>
      <c r="D3" s="38"/>
      <c r="E3" s="38"/>
    </row>
    <row r="4" spans="1:8" s="42" customFormat="1" ht="12.75" x14ac:dyDescent="0.2">
      <c r="B4" s="41"/>
      <c r="C4" s="41"/>
      <c r="D4" s="41"/>
      <c r="E4" s="41"/>
    </row>
    <row r="5" spans="1:8" s="42" customFormat="1" ht="12.75" x14ac:dyDescent="0.2">
      <c r="A5" s="67" t="str">
        <f>IF(Paramètres!$E$1=TRUE,Paramètres!D9,Paramètres!B9)</f>
        <v>Délai initial</v>
      </c>
      <c r="B5" s="81"/>
      <c r="C5" s="81"/>
      <c r="D5" s="81"/>
      <c r="E5" s="66" t="str">
        <f>IF(Paramètres!$E$1=TRUE,Paramètres!D14,Paramètres!B14)</f>
        <v>Délai ultime</v>
      </c>
    </row>
    <row r="6" spans="1:8" s="42" customFormat="1" ht="13.5" thickBot="1" x14ac:dyDescent="0.25">
      <c r="A6" s="67"/>
      <c r="B6" s="73">
        <f>IF(Paramètres!$E$1=TRUE,Paramètres!D11,Paramètres!B11)</f>
        <v>30.06</v>
      </c>
      <c r="C6" s="66">
        <f>IF(Paramètres!$E$1=TRUE,Paramètres!D12,Paramètres!B12)</f>
        <v>31.08</v>
      </c>
      <c r="D6" s="66" t="str">
        <f>IF(Paramètres!$E$1=TRUE,Paramètres!D13,Paramètres!B13)</f>
        <v>31.10</v>
      </c>
      <c r="E6" s="66" t="str">
        <f>IF(Paramètres!$E$1=TRUE,Paramètres!D15,Paramètres!B15)</f>
        <v>15.12</v>
      </c>
    </row>
    <row r="7" spans="1:8" s="42" customFormat="1" ht="14.25" thickTop="1" thickBot="1" x14ac:dyDescent="0.25">
      <c r="A7" s="68" t="str">
        <f>IF(Paramètres!$E$1=TRUE,Paramètres!D10,Paramètres!B10)</f>
        <v>31.03</v>
      </c>
      <c r="B7" s="74"/>
      <c r="C7" s="70"/>
      <c r="D7" s="70"/>
      <c r="E7" s="70"/>
    </row>
    <row r="8" spans="1:8" s="42" customFormat="1" ht="14.25" thickTop="1" thickBot="1" x14ac:dyDescent="0.25">
      <c r="A8" s="68">
        <f>IF(Paramètres!$E$1=TRUE,Paramètres!D11,Paramètres!B11)</f>
        <v>30.06</v>
      </c>
      <c r="B8" s="74"/>
      <c r="C8" s="70"/>
      <c r="D8" s="70"/>
      <c r="E8" s="70"/>
    </row>
    <row r="9" spans="1:8" s="42" customFormat="1" ht="13.5" thickTop="1" x14ac:dyDescent="0.2">
      <c r="A9" s="67">
        <f>IF(Paramètres!$E$1=TRUE,Paramètres!D12,Paramètres!B12)</f>
        <v>31.08</v>
      </c>
      <c r="B9" s="75"/>
      <c r="C9" s="69"/>
      <c r="D9" s="69"/>
      <c r="E9" s="69"/>
    </row>
    <row r="10" spans="1:8" s="42" customFormat="1" ht="12.75" x14ac:dyDescent="0.2">
      <c r="B10" s="64"/>
      <c r="C10" s="64"/>
      <c r="D10" s="64"/>
      <c r="E10" s="64"/>
    </row>
    <row r="11" spans="1:8" s="42" customFormat="1" ht="12.75" x14ac:dyDescent="0.2">
      <c r="A11" s="34"/>
      <c r="B11" s="34"/>
      <c r="C11" s="34"/>
      <c r="D11" s="34"/>
      <c r="E11" s="34"/>
    </row>
    <row r="12" spans="1:8" s="19" customFormat="1" ht="15" x14ac:dyDescent="0.2">
      <c r="A12" s="13"/>
      <c r="B12" s="13"/>
      <c r="C12" s="13"/>
      <c r="D12" s="13"/>
      <c r="E12" s="14"/>
    </row>
    <row r="13" spans="1:8" ht="15" x14ac:dyDescent="0.2">
      <c r="A13" s="27"/>
      <c r="B13" s="27"/>
      <c r="C13" s="27"/>
      <c r="D13" s="27"/>
      <c r="E13" s="15"/>
    </row>
    <row r="14" spans="1:8" ht="15.75" x14ac:dyDescent="0.2">
      <c r="A14" s="87" t="str">
        <f>IF(Paramètres!$E$1=TRUE,Paramètres!D19,Paramètres!B19)</f>
        <v>Insérez les données dans les rubriques vides (cellules violettes) :</v>
      </c>
      <c r="B14" s="87"/>
      <c r="C14" s="87"/>
      <c r="D14" s="87"/>
      <c r="E14" s="87"/>
      <c r="H14" s="63"/>
    </row>
    <row r="15" spans="1:8" s="43" customFormat="1" ht="14.25" customHeight="1" x14ac:dyDescent="0.2">
      <c r="A15" s="59" t="str">
        <f>IF(Paramètres!$E$1=TRUE,Paramètres!D20,Paramètres!B20)</f>
        <v>(déplacement avec la souris ou le tabulateur)</v>
      </c>
      <c r="B15" s="45"/>
      <c r="C15" s="45"/>
      <c r="D15" s="45"/>
      <c r="E15" s="45"/>
    </row>
    <row r="16" spans="1:8" s="43" customFormat="1" ht="14.25" customHeight="1" x14ac:dyDescent="0.2">
      <c r="A16" s="44"/>
      <c r="B16" s="45"/>
      <c r="C16" s="45"/>
      <c r="D16" s="45"/>
      <c r="E16" s="45"/>
    </row>
    <row r="17" spans="1:5" s="43" customFormat="1" ht="14.25" customHeight="1" thickBot="1" x14ac:dyDescent="0.25">
      <c r="A17" s="46" t="str">
        <f>IF(E18&lt;0,Paramètres!B46,"")</f>
        <v/>
      </c>
      <c r="B17" s="47"/>
      <c r="C17" s="47"/>
      <c r="D17" s="47"/>
    </row>
    <row r="18" spans="1:5" s="43" customFormat="1" ht="16.5" thickBot="1" x14ac:dyDescent="0.25">
      <c r="A18" s="47" t="str">
        <f>IF(Paramètres!$E$1=TRUE,Paramètres!D22,Paramètres!B22)</f>
        <v>Votre délai actuel* (JJ.MM.AAAA)</v>
      </c>
      <c r="D18" s="82" t="str">
        <f>IF(OR(Paramètres!F54=FALSE,E18&gt;(Paramètres!C39-Paramètres!D39)),IF(Paramètres!$E$1=TRUE,Paramètres!D47,Paramètres!B47),"")</f>
        <v/>
      </c>
      <c r="E18" s="48">
        <v>45382</v>
      </c>
    </row>
    <row r="19" spans="1:5" s="43" customFormat="1" ht="15.75" thickBot="1" x14ac:dyDescent="0.25">
      <c r="A19" s="49"/>
      <c r="E19" s="49"/>
    </row>
    <row r="20" spans="1:5" s="49" customFormat="1" ht="16.5" thickBot="1" x14ac:dyDescent="0.25">
      <c r="A20" s="47" t="str">
        <f>IF(Paramètres!$E$1=TRUE,Paramètres!D23,Paramètres!B23)</f>
        <v>Montant du paiement (en fr.)</v>
      </c>
      <c r="B20" s="43"/>
      <c r="C20" s="43"/>
      <c r="D20" s="82" t="str">
        <f>IF(Paramètres!F54=FALSE,IF(Paramètres!B54&lt;Paramètres!B41,IF(Paramètres!$E$1=TRUE,Paramètres!D46,Paramètres!B46),""),IF(Paramètres!B54&lt;Paramètres!B41,IF(Paramètres!$E$1=TRUE,Paramètres!D46,Paramètres!B46),""))</f>
        <v/>
      </c>
      <c r="E20" s="50">
        <v>20</v>
      </c>
    </row>
    <row r="21" spans="1:5" s="43" customFormat="1" ht="15" x14ac:dyDescent="0.2">
      <c r="A21" s="46"/>
      <c r="B21" s="47"/>
      <c r="C21" s="47"/>
      <c r="D21" s="47"/>
      <c r="E21" s="51"/>
    </row>
    <row r="22" spans="1:5" s="43" customFormat="1" ht="15.75" thickBot="1" x14ac:dyDescent="0.25">
      <c r="A22" s="7"/>
      <c r="B22" s="8"/>
      <c r="C22" s="8"/>
      <c r="D22" s="8"/>
      <c r="E22" s="8"/>
    </row>
    <row r="23" spans="1:5" ht="15" x14ac:dyDescent="0.2">
      <c r="A23" s="17"/>
      <c r="B23" s="18"/>
      <c r="C23" s="18"/>
      <c r="D23" s="18"/>
      <c r="E23" s="18"/>
    </row>
    <row r="24" spans="1:5" ht="15" x14ac:dyDescent="0.2">
      <c r="A24" s="28"/>
      <c r="B24" s="29"/>
      <c r="C24" s="29"/>
      <c r="D24" s="29"/>
      <c r="E24" s="29"/>
    </row>
    <row r="25" spans="1:5" ht="20.25" x14ac:dyDescent="0.2">
      <c r="A25" s="54" t="str">
        <f>IF(Paramètres!$E$1=TRUE,Paramètres!D24,Paramètres!B24)</f>
        <v>Nouveau délai</v>
      </c>
      <c r="B25" s="83"/>
      <c r="C25" s="83"/>
      <c r="D25" s="52"/>
      <c r="E25" s="80">
        <f>IF(AND(D20="",D18=""),MAX(Paramètres!F54:F58),"-")</f>
        <v>45473</v>
      </c>
    </row>
    <row r="26" spans="1:5" s="52" customFormat="1" ht="20.25" x14ac:dyDescent="0.2">
      <c r="A26" s="47" t="str">
        <f>IF(Paramètres!C39=E25,IF(Paramètres!$E$1=TRUE,Paramètres!D48,Paramètres!B48),"")</f>
        <v/>
      </c>
      <c r="B26" s="12"/>
      <c r="C26" s="12"/>
      <c r="D26" s="29"/>
      <c r="E26" s="12"/>
    </row>
    <row r="27" spans="1:5" ht="15" thickBot="1" x14ac:dyDescent="0.25">
      <c r="A27" s="20"/>
      <c r="B27" s="21"/>
      <c r="C27" s="21"/>
      <c r="D27" s="22"/>
      <c r="E27" s="23"/>
    </row>
    <row r="28" spans="1:5" ht="14.25" x14ac:dyDescent="0.2">
      <c r="A28" s="30"/>
      <c r="B28" s="31"/>
      <c r="C28" s="31"/>
      <c r="D28" s="32"/>
      <c r="E28" s="33"/>
    </row>
    <row r="29" spans="1:5" ht="14.25" x14ac:dyDescent="0.2">
      <c r="A29" s="30"/>
      <c r="B29" s="31"/>
      <c r="C29" s="31"/>
      <c r="D29" s="32"/>
      <c r="E29" s="33"/>
    </row>
    <row r="30" spans="1:5" ht="15.75" x14ac:dyDescent="0.2">
      <c r="A30" s="47" t="str">
        <f>IF(Paramètres!$E$1=TRUE,Paramètres!D25,Paramètres!B25)</f>
        <v>Montant utilisé (en fr.)</v>
      </c>
      <c r="B30" s="43"/>
      <c r="C30" s="43"/>
      <c r="D30" s="53"/>
      <c r="E30" s="84">
        <f>E20-E35</f>
        <v>20</v>
      </c>
    </row>
    <row r="31" spans="1:5" s="43" customFormat="1" ht="15.75" x14ac:dyDescent="0.2">
      <c r="A31" s="47" t="str">
        <f>IF(Paramètres!$E$1=TRUE,Paramètres!D26,Paramètres!B26)</f>
        <v>Vous avez payé :</v>
      </c>
      <c r="C31" s="43" t="str">
        <f>IF(Paramètres!$E$1=TRUE,E30/Paramètres!B41&amp;" "&amp;Paramètres!D27,E30/Paramètres!B41&amp;" "&amp;Paramètres!B27)</f>
        <v>1 délai(s)</v>
      </c>
      <c r="D31" s="53"/>
      <c r="E31" s="84"/>
    </row>
    <row r="32" spans="1:5" s="43" customFormat="1" ht="15.75" x14ac:dyDescent="0.2">
      <c r="A32" s="90" t="str">
        <f>IF(Paramètres!$E$1=TRUE,Paramètres!D17,Paramètres!B17)</f>
        <v>Attention, un délai payé n'est jamais remboursé, qu'il soit utilisé ou non!</v>
      </c>
      <c r="B32" s="90"/>
      <c r="C32" s="90"/>
      <c r="D32" s="90"/>
      <c r="E32" s="90"/>
    </row>
    <row r="33" spans="1:5" s="43" customFormat="1" ht="15.75" x14ac:dyDescent="0.2">
      <c r="A33" s="47"/>
      <c r="D33" s="53"/>
      <c r="E33" s="84"/>
    </row>
    <row r="34" spans="1:5" s="43" customFormat="1" ht="15.75" customHeight="1" x14ac:dyDescent="0.2">
      <c r="A34" s="91" t="str">
        <f>IF(Paramètres!$E$1=TRUE,Paramètres!D28,Paramètres!B28)</f>
        <v>Montant payé en trop et reporté sur le compte courant du contribuable au SCC (en fr.)</v>
      </c>
      <c r="B34" s="91"/>
      <c r="C34" s="91"/>
      <c r="D34" s="53"/>
      <c r="E34" s="84"/>
    </row>
    <row r="35" spans="1:5" s="43" customFormat="1" ht="15.75" x14ac:dyDescent="0.2">
      <c r="A35" s="91"/>
      <c r="B35" s="91"/>
      <c r="C35" s="91"/>
      <c r="D35" s="46"/>
      <c r="E35" s="84">
        <f>Paramètres!B58</f>
        <v>0</v>
      </c>
    </row>
    <row r="36" spans="1:5" ht="15" x14ac:dyDescent="0.2">
      <c r="A36" s="7"/>
      <c r="B36" s="85"/>
      <c r="C36" s="85"/>
      <c r="D36" s="29"/>
      <c r="E36" s="29"/>
    </row>
    <row r="37" spans="1:5" s="19" customFormat="1" ht="15" customHeight="1" x14ac:dyDescent="0.2">
      <c r="A37" s="34"/>
      <c r="B37" s="34"/>
      <c r="C37" s="34"/>
      <c r="D37" s="34"/>
      <c r="E37" s="34"/>
    </row>
    <row r="38" spans="1:5" ht="15" x14ac:dyDescent="0.2">
      <c r="A38" s="13"/>
      <c r="B38" s="13"/>
      <c r="C38" s="13"/>
      <c r="D38" s="13"/>
      <c r="E38" s="14"/>
    </row>
    <row r="39" spans="1:5" ht="11.25" customHeight="1" x14ac:dyDescent="0.2">
      <c r="A39" s="7"/>
      <c r="B39" s="11"/>
      <c r="C39" s="11"/>
      <c r="D39" s="8"/>
      <c r="E39" s="8"/>
    </row>
    <row r="40" spans="1:5" ht="26.25" customHeight="1" x14ac:dyDescent="0.2">
      <c r="A40" s="89" t="str">
        <f>IF(Paramètres!$E$1=TRUE,Paramètres!D30,Paramètres!B30)</f>
        <v>* Votre délai initial est inscrit en haut à droite de la première page de votre déclaration d'impôts.
  Si vous avez déjà payé un délai et souhaitez le prolonger, indiquez-le à cet endroit.</v>
      </c>
      <c r="B40" s="89"/>
      <c r="C40" s="89"/>
      <c r="D40" s="89"/>
      <c r="E40" s="89"/>
    </row>
    <row r="41" spans="1:5" ht="14.25" x14ac:dyDescent="0.2"/>
    <row r="42" spans="1:5" ht="14.25" x14ac:dyDescent="0.2"/>
    <row r="43" spans="1:5" ht="14.25" x14ac:dyDescent="0.2"/>
    <row r="44" spans="1:5" ht="14.25" x14ac:dyDescent="0.2"/>
    <row r="45" spans="1:5" ht="14.25" x14ac:dyDescent="0.2"/>
    <row r="46" spans="1:5" ht="14.25" x14ac:dyDescent="0.2"/>
    <row r="47" spans="1:5" ht="14.25" x14ac:dyDescent="0.2"/>
    <row r="48" spans="1:5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</sheetData>
  <sheetProtection sheet="1" selectLockedCells="1"/>
  <mergeCells count="6">
    <mergeCell ref="A2:B2"/>
    <mergeCell ref="A14:E14"/>
    <mergeCell ref="A1:D1"/>
    <mergeCell ref="A40:E40"/>
    <mergeCell ref="A32:E32"/>
    <mergeCell ref="A34:C35"/>
  </mergeCells>
  <phoneticPr fontId="2" type="noConversion"/>
  <pageMargins left="0.98425196850393704" right="0.59055118110236227" top="1.5748031496062993" bottom="1.1811023622047245" header="0.31496062992125984" footer="0.35433070866141736"/>
  <pageSetup paperSize="9" scale="92" orientation="portrait" r:id="rId1"/>
  <headerFooter differentFirst="1">
    <oddHeader>&amp;L&amp;G &amp;"Arial,Gras"&amp;8Service cantonal des contributions &amp;"Arial,Normal"SCC
       Page &amp;P de &amp;N</oddHeader>
    <firstHeader>&amp;L&amp;G&amp;R&amp;"Arial,Gras"&amp;8Service cantonal des contributions &amp;"Arial,Normal"SCC&amp;"Arial,Gras"
Kantonale Steuerverwaltung &amp;"Arial,Normal"KSTV</firstHeader>
    <firstFooter>&amp;L&amp;8—
Direction des finances &amp;"Arial,Gras"DFIN&amp;"Arial,Normal"
Finanzdirektion &amp;"Arial,Gras"FIND</firstFooter>
  </headerFooter>
  <cellWatches>
    <cellWatch r="E18"/>
  </cellWatches>
  <ignoredErrors>
    <ignoredError sqref="E25 E30 E33" unlockedFormula="1"/>
  </ignoredErrors>
  <drawing r:id="rId2"/>
  <legacyDrawing r:id="rId3"/>
  <legacyDrawingHF r:id="rId4"/>
  <controls>
    <mc:AlternateContent xmlns:mc="http://schemas.openxmlformats.org/markup-compatibility/2006">
      <mc:Choice Requires="x14">
        <control shapeId="1025" r:id="rId5" name="CheckBox1">
          <controlPr locked="0" defaultSize="0" print="0" autoLine="0" linkedCell="Paramètres!E1" r:id="rId6">
            <anchor moveWithCells="1">
              <from>
                <xdr:col>4</xdr:col>
                <xdr:colOff>695325</xdr:colOff>
                <xdr:row>1</xdr:row>
                <xdr:rowOff>114300</xdr:rowOff>
              </from>
              <to>
                <xdr:col>4</xdr:col>
                <xdr:colOff>847725</xdr:colOff>
                <xdr:row>1</xdr:row>
                <xdr:rowOff>314325</xdr:rowOff>
              </to>
            </anchor>
          </controlPr>
        </control>
      </mc:Choice>
      <mc:Fallback>
        <control shapeId="1025" r:id="rId5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Paramètres</vt:lpstr>
      <vt:lpstr>INTRANET</vt:lpstr>
      <vt:lpstr>INTRANET!Zone_d_impression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Pichonnaz Raphaël</dc:creator>
  <cp:lastModifiedBy>Bongard Marion</cp:lastModifiedBy>
  <cp:lastPrinted>2014-10-03T07:56:25Z</cp:lastPrinted>
  <dcterms:created xsi:type="dcterms:W3CDTF">2006-03-09T13:56:58Z</dcterms:created>
  <dcterms:modified xsi:type="dcterms:W3CDTF">2024-01-09T10:40:31Z</dcterms:modified>
</cp:coreProperties>
</file>